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\Desktop\MT Reboot\"/>
    </mc:Choice>
  </mc:AlternateContent>
  <xr:revisionPtr revIDLastSave="0" documentId="13_ncr:1_{1C84D33B-8E1F-4FB3-ACF3-12517FAB20C2}" xr6:coauthVersionLast="46" xr6:coauthVersionMax="46" xr10:uidLastSave="{00000000-0000-0000-0000-000000000000}"/>
  <bookViews>
    <workbookView xWindow="2280" yWindow="465" windowWidth="26520" windowHeight="15135" xr2:uid="{F80C9B22-668D-4EDA-91AB-A87DB0544C44}"/>
  </bookViews>
  <sheets>
    <sheet name="Final Sheet" sheetId="2" r:id="rId1"/>
    <sheet name="Work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2" l="1"/>
  <c r="AF20" i="2" s="1"/>
  <c r="Y20" i="2"/>
  <c r="AE20" i="2" s="1"/>
  <c r="X20" i="2"/>
  <c r="AD20" i="2" s="1"/>
  <c r="W20" i="2"/>
  <c r="AC20" i="2" s="1"/>
  <c r="N20" i="2"/>
  <c r="V20" i="2" s="1"/>
  <c r="AB20" i="2" s="1"/>
  <c r="Z17" i="2"/>
  <c r="AF17" i="2" s="1"/>
  <c r="Y17" i="2"/>
  <c r="AE17" i="2" s="1"/>
  <c r="X17" i="2"/>
  <c r="AD17" i="2" s="1"/>
  <c r="W17" i="2"/>
  <c r="AC17" i="2" s="1"/>
  <c r="N17" i="2"/>
  <c r="V17" i="2" s="1"/>
  <c r="AB17" i="2" s="1"/>
  <c r="Z14" i="2"/>
  <c r="Y14" i="2"/>
  <c r="AE14" i="2" s="1"/>
  <c r="X14" i="2"/>
  <c r="AD14" i="2" s="1"/>
  <c r="W14" i="2"/>
  <c r="AC14" i="2" s="1"/>
  <c r="N14" i="2"/>
  <c r="V14" i="2" s="1"/>
  <c r="AB14" i="2" s="1"/>
  <c r="T31" i="2"/>
  <c r="W31" i="2" s="1"/>
  <c r="AC31" i="2" s="1"/>
  <c r="N31" i="2"/>
  <c r="T30" i="2"/>
  <c r="X30" i="2" s="1"/>
  <c r="AD30" i="2" s="1"/>
  <c r="N30" i="2"/>
  <c r="T29" i="2"/>
  <c r="X29" i="2" s="1"/>
  <c r="AD29" i="2" s="1"/>
  <c r="N29" i="2"/>
  <c r="T28" i="2"/>
  <c r="Z28" i="2" s="1"/>
  <c r="AF28" i="2" s="1"/>
  <c r="N28" i="2"/>
  <c r="T27" i="2"/>
  <c r="Y27" i="2" s="1"/>
  <c r="AE27" i="2" s="1"/>
  <c r="N27" i="2"/>
  <c r="T26" i="2"/>
  <c r="X26" i="2" s="1"/>
  <c r="AD26" i="2" s="1"/>
  <c r="N26" i="2"/>
  <c r="T25" i="2"/>
  <c r="Y25" i="2" s="1"/>
  <c r="AE25" i="2" s="1"/>
  <c r="N25" i="2"/>
  <c r="T24" i="2"/>
  <c r="Z24" i="2" s="1"/>
  <c r="AF24" i="2" s="1"/>
  <c r="N24" i="2"/>
  <c r="T23" i="2"/>
  <c r="W23" i="2" s="1"/>
  <c r="AC23" i="2" s="1"/>
  <c r="N23" i="2"/>
  <c r="T22" i="2"/>
  <c r="X22" i="2" s="1"/>
  <c r="AD22" i="2" s="1"/>
  <c r="N22" i="2"/>
  <c r="T21" i="2"/>
  <c r="X21" i="2" s="1"/>
  <c r="AD21" i="2" s="1"/>
  <c r="N21" i="2"/>
  <c r="T19" i="2"/>
  <c r="Z19" i="2" s="1"/>
  <c r="AF19" i="2" s="1"/>
  <c r="N19" i="2"/>
  <c r="T18" i="2"/>
  <c r="Y18" i="2" s="1"/>
  <c r="AE18" i="2" s="1"/>
  <c r="N18" i="2"/>
  <c r="T16" i="2"/>
  <c r="X16" i="2" s="1"/>
  <c r="AD16" i="2" s="1"/>
  <c r="N16" i="2"/>
  <c r="T15" i="2"/>
  <c r="Y15" i="2" s="1"/>
  <c r="AE15" i="2" s="1"/>
  <c r="N15" i="2"/>
  <c r="T13" i="2"/>
  <c r="Z13" i="2" s="1"/>
  <c r="AF13" i="2" s="1"/>
  <c r="N13" i="2"/>
  <c r="T12" i="2"/>
  <c r="W12" i="2" s="1"/>
  <c r="AC12" i="2" s="1"/>
  <c r="N12" i="2"/>
  <c r="T11" i="2"/>
  <c r="X11" i="2" s="1"/>
  <c r="AD11" i="2" s="1"/>
  <c r="N11" i="2"/>
  <c r="T10" i="2"/>
  <c r="X10" i="2" s="1"/>
  <c r="AD10" i="2" s="1"/>
  <c r="N10" i="2"/>
  <c r="T9" i="2"/>
  <c r="Z9" i="2" s="1"/>
  <c r="AF9" i="2" s="1"/>
  <c r="N9" i="2"/>
  <c r="T8" i="2"/>
  <c r="X8" i="2" s="1"/>
  <c r="AD8" i="2" s="1"/>
  <c r="N8" i="2"/>
  <c r="T7" i="2"/>
  <c r="X7" i="2" s="1"/>
  <c r="AD7" i="2" s="1"/>
  <c r="N7" i="2"/>
  <c r="T6" i="2"/>
  <c r="Y6" i="2" s="1"/>
  <c r="AE6" i="2" s="1"/>
  <c r="N6" i="2"/>
  <c r="T5" i="2"/>
  <c r="Z5" i="2" s="1"/>
  <c r="AF5" i="2" s="1"/>
  <c r="N5" i="2"/>
  <c r="T4" i="2"/>
  <c r="W4" i="2" s="1"/>
  <c r="AC4" i="2" s="1"/>
  <c r="N4" i="2"/>
  <c r="T3" i="2"/>
  <c r="X3" i="2" s="1"/>
  <c r="AD3" i="2" s="1"/>
  <c r="N3" i="2"/>
  <c r="V3" i="2" s="1"/>
  <c r="AB3" i="2" s="1"/>
  <c r="AI42" i="1"/>
  <c r="AH42" i="1"/>
  <c r="AG42" i="1"/>
  <c r="AF42" i="1"/>
  <c r="AE42" i="1"/>
  <c r="AI40" i="1"/>
  <c r="AH40" i="1"/>
  <c r="AG40" i="1"/>
  <c r="AF40" i="1"/>
  <c r="AE40" i="1"/>
  <c r="AF38" i="1"/>
  <c r="AG38" i="1"/>
  <c r="AH38" i="1"/>
  <c r="AI38" i="1"/>
  <c r="AE38" i="1"/>
  <c r="AI35" i="1"/>
  <c r="AH35" i="1"/>
  <c r="AG35" i="1"/>
  <c r="AF35" i="1"/>
  <c r="AE35" i="1"/>
  <c r="AI36" i="1"/>
  <c r="AH36" i="1"/>
  <c r="AG36" i="1"/>
  <c r="AF36" i="1"/>
  <c r="AE36" i="1"/>
  <c r="AF34" i="1"/>
  <c r="AG34" i="1"/>
  <c r="AH34" i="1"/>
  <c r="AE34" i="1"/>
  <c r="AE4" i="1"/>
  <c r="AF4" i="1"/>
  <c r="AG4" i="1"/>
  <c r="AH4" i="1"/>
  <c r="AI4" i="1"/>
  <c r="AE5" i="1"/>
  <c r="AF5" i="1"/>
  <c r="AG5" i="1"/>
  <c r="AH5" i="1"/>
  <c r="AI5" i="1"/>
  <c r="AE6" i="1"/>
  <c r="AF6" i="1"/>
  <c r="AG6" i="1"/>
  <c r="AH6" i="1"/>
  <c r="AI6" i="1"/>
  <c r="AE7" i="1"/>
  <c r="AF7" i="1"/>
  <c r="AG7" i="1"/>
  <c r="AH7" i="1"/>
  <c r="AI7" i="1"/>
  <c r="AE8" i="1"/>
  <c r="AF8" i="1"/>
  <c r="AG8" i="1"/>
  <c r="AH8" i="1"/>
  <c r="AI8" i="1"/>
  <c r="AE9" i="1"/>
  <c r="AF9" i="1"/>
  <c r="AG9" i="1"/>
  <c r="AH9" i="1"/>
  <c r="AI9" i="1"/>
  <c r="AE10" i="1"/>
  <c r="AF10" i="1"/>
  <c r="AG10" i="1"/>
  <c r="AH10" i="1"/>
  <c r="AI10" i="1"/>
  <c r="AE11" i="1"/>
  <c r="AF11" i="1"/>
  <c r="AG11" i="1"/>
  <c r="AH11" i="1"/>
  <c r="AI11" i="1"/>
  <c r="AE12" i="1"/>
  <c r="AF12" i="1"/>
  <c r="AG12" i="1"/>
  <c r="AH12" i="1"/>
  <c r="AI12" i="1"/>
  <c r="AE13" i="1"/>
  <c r="AF13" i="1"/>
  <c r="AG13" i="1"/>
  <c r="AH13" i="1"/>
  <c r="AI13" i="1"/>
  <c r="AE14" i="1"/>
  <c r="AF14" i="1"/>
  <c r="AG14" i="1"/>
  <c r="AH14" i="1"/>
  <c r="AI14" i="1"/>
  <c r="AE15" i="1"/>
  <c r="AF15" i="1"/>
  <c r="AG15" i="1"/>
  <c r="AH15" i="1"/>
  <c r="AI15" i="1"/>
  <c r="AE16" i="1"/>
  <c r="AF16" i="1"/>
  <c r="AG16" i="1"/>
  <c r="AH16" i="1"/>
  <c r="AI16" i="1"/>
  <c r="AE17" i="1"/>
  <c r="AF17" i="1"/>
  <c r="AG17" i="1"/>
  <c r="AH17" i="1"/>
  <c r="AI17" i="1"/>
  <c r="AE18" i="1"/>
  <c r="AF18" i="1"/>
  <c r="AG18" i="1"/>
  <c r="AH18" i="1"/>
  <c r="AI18" i="1"/>
  <c r="AE19" i="1"/>
  <c r="AF19" i="1"/>
  <c r="AG19" i="1"/>
  <c r="AH19" i="1"/>
  <c r="AI19" i="1"/>
  <c r="AE20" i="1"/>
  <c r="AF20" i="1"/>
  <c r="AG20" i="1"/>
  <c r="AH20" i="1"/>
  <c r="AI20" i="1"/>
  <c r="AE21" i="1"/>
  <c r="AF21" i="1"/>
  <c r="AG21" i="1"/>
  <c r="AH21" i="1"/>
  <c r="AI21" i="1"/>
  <c r="AE22" i="1"/>
  <c r="AF22" i="1"/>
  <c r="AG22" i="1"/>
  <c r="AH22" i="1"/>
  <c r="AI22" i="1"/>
  <c r="AE23" i="1"/>
  <c r="AF23" i="1"/>
  <c r="AG23" i="1"/>
  <c r="AH23" i="1"/>
  <c r="AI23" i="1"/>
  <c r="AE24" i="1"/>
  <c r="AF24" i="1"/>
  <c r="AG24" i="1"/>
  <c r="AH24" i="1"/>
  <c r="AI24" i="1"/>
  <c r="AE25" i="1"/>
  <c r="AF25" i="1"/>
  <c r="AG25" i="1"/>
  <c r="AH25" i="1"/>
  <c r="AI25" i="1"/>
  <c r="AE26" i="1"/>
  <c r="AF26" i="1"/>
  <c r="AG26" i="1"/>
  <c r="AH26" i="1"/>
  <c r="AI26" i="1"/>
  <c r="AE27" i="1"/>
  <c r="AF27" i="1"/>
  <c r="AG27" i="1"/>
  <c r="AH27" i="1"/>
  <c r="AI27" i="1"/>
  <c r="AE28" i="1"/>
  <c r="AF28" i="1"/>
  <c r="AG28" i="1"/>
  <c r="AH28" i="1"/>
  <c r="AI28" i="1"/>
  <c r="AE29" i="1"/>
  <c r="AF29" i="1"/>
  <c r="AG29" i="1"/>
  <c r="AH29" i="1"/>
  <c r="AI29" i="1"/>
  <c r="AE30" i="1"/>
  <c r="AF30" i="1"/>
  <c r="AG30" i="1"/>
  <c r="AH30" i="1"/>
  <c r="AI30" i="1"/>
  <c r="AE31" i="1"/>
  <c r="AF31" i="1"/>
  <c r="AG31" i="1"/>
  <c r="AH31" i="1"/>
  <c r="AI31" i="1"/>
  <c r="AE32" i="1"/>
  <c r="AF32" i="1"/>
  <c r="AG32" i="1"/>
  <c r="AH32" i="1"/>
  <c r="AI32" i="1"/>
  <c r="AE33" i="1"/>
  <c r="AF33" i="1"/>
  <c r="AG33" i="1"/>
  <c r="AH33" i="1"/>
  <c r="AI33" i="1"/>
  <c r="AI3" i="1"/>
  <c r="AH3" i="1"/>
  <c r="AG3" i="1"/>
  <c r="AF3" i="1"/>
  <c r="AE3" i="1"/>
  <c r="Y34" i="1"/>
  <c r="Y4" i="1"/>
  <c r="Z4" i="1"/>
  <c r="AA4" i="1"/>
  <c r="AB4" i="1"/>
  <c r="AC4" i="1"/>
  <c r="Y5" i="1"/>
  <c r="Z5" i="1"/>
  <c r="AA5" i="1"/>
  <c r="AB5" i="1"/>
  <c r="AC5" i="1"/>
  <c r="Y6" i="1"/>
  <c r="Z6" i="1"/>
  <c r="AA6" i="1"/>
  <c r="AB6" i="1"/>
  <c r="AC6" i="1"/>
  <c r="Y7" i="1"/>
  <c r="Z7" i="1"/>
  <c r="AA7" i="1"/>
  <c r="AB7" i="1"/>
  <c r="AC7" i="1"/>
  <c r="Y8" i="1"/>
  <c r="Z8" i="1"/>
  <c r="AA8" i="1"/>
  <c r="AB8" i="1"/>
  <c r="AC8" i="1"/>
  <c r="Y9" i="1"/>
  <c r="Z9" i="1"/>
  <c r="AA9" i="1"/>
  <c r="AB9" i="1"/>
  <c r="AC9" i="1"/>
  <c r="Y10" i="1"/>
  <c r="Z10" i="1"/>
  <c r="AA10" i="1"/>
  <c r="AB10" i="1"/>
  <c r="AC10" i="1"/>
  <c r="Y11" i="1"/>
  <c r="Z11" i="1"/>
  <c r="AA11" i="1"/>
  <c r="AB11" i="1"/>
  <c r="AC11" i="1"/>
  <c r="Y12" i="1"/>
  <c r="Z12" i="1"/>
  <c r="AA12" i="1"/>
  <c r="AB12" i="1"/>
  <c r="AC12" i="1"/>
  <c r="Y13" i="1"/>
  <c r="Z13" i="1"/>
  <c r="AA13" i="1"/>
  <c r="AB13" i="1"/>
  <c r="AC13" i="1"/>
  <c r="Y14" i="1"/>
  <c r="Z14" i="1"/>
  <c r="AA14" i="1"/>
  <c r="AB14" i="1"/>
  <c r="AC14" i="1"/>
  <c r="Y15" i="1"/>
  <c r="Z15" i="1"/>
  <c r="AA15" i="1"/>
  <c r="AB15" i="1"/>
  <c r="AC15" i="1"/>
  <c r="Y16" i="1"/>
  <c r="Z16" i="1"/>
  <c r="AA16" i="1"/>
  <c r="AB16" i="1"/>
  <c r="AC16" i="1"/>
  <c r="Y17" i="1"/>
  <c r="Z17" i="1"/>
  <c r="AA17" i="1"/>
  <c r="AB17" i="1"/>
  <c r="AC17" i="1"/>
  <c r="Y18" i="1"/>
  <c r="Z18" i="1"/>
  <c r="AA18" i="1"/>
  <c r="AB18" i="1"/>
  <c r="AC18" i="1"/>
  <c r="Y19" i="1"/>
  <c r="Z19" i="1"/>
  <c r="AA19" i="1"/>
  <c r="AB19" i="1"/>
  <c r="AC19" i="1"/>
  <c r="Y20" i="1"/>
  <c r="Z20" i="1"/>
  <c r="AA20" i="1"/>
  <c r="AB20" i="1"/>
  <c r="AC20" i="1"/>
  <c r="Y21" i="1"/>
  <c r="Z21" i="1"/>
  <c r="AA21" i="1"/>
  <c r="AB21" i="1"/>
  <c r="AC21" i="1"/>
  <c r="Y22" i="1"/>
  <c r="Z22" i="1"/>
  <c r="AA22" i="1"/>
  <c r="AB22" i="1"/>
  <c r="AC22" i="1"/>
  <c r="Y23" i="1"/>
  <c r="Z23" i="1"/>
  <c r="AA23" i="1"/>
  <c r="AB23" i="1"/>
  <c r="AC23" i="1"/>
  <c r="Y24" i="1"/>
  <c r="Z24" i="1"/>
  <c r="AA24" i="1"/>
  <c r="AB24" i="1"/>
  <c r="AC24" i="1"/>
  <c r="Y25" i="1"/>
  <c r="Z25" i="1"/>
  <c r="AA25" i="1"/>
  <c r="AB25" i="1"/>
  <c r="AC25" i="1"/>
  <c r="Y26" i="1"/>
  <c r="Z26" i="1"/>
  <c r="AA26" i="1"/>
  <c r="AB26" i="1"/>
  <c r="AC26" i="1"/>
  <c r="Y27" i="1"/>
  <c r="Z27" i="1"/>
  <c r="AA27" i="1"/>
  <c r="AB27" i="1"/>
  <c r="AC27" i="1"/>
  <c r="Y28" i="1"/>
  <c r="Z28" i="1"/>
  <c r="AA28" i="1"/>
  <c r="AB28" i="1"/>
  <c r="AC28" i="1"/>
  <c r="Y29" i="1"/>
  <c r="Z29" i="1"/>
  <c r="AA29" i="1"/>
  <c r="AB29" i="1"/>
  <c r="AC29" i="1"/>
  <c r="Y30" i="1"/>
  <c r="Z30" i="1"/>
  <c r="AA30" i="1"/>
  <c r="AB30" i="1"/>
  <c r="AC30" i="1"/>
  <c r="Y31" i="1"/>
  <c r="Z31" i="1"/>
  <c r="AA31" i="1"/>
  <c r="AB31" i="1"/>
  <c r="AC31" i="1"/>
  <c r="Y32" i="1"/>
  <c r="Z32" i="1"/>
  <c r="AA32" i="1"/>
  <c r="AB32" i="1"/>
  <c r="AC32" i="1"/>
  <c r="Y33" i="1"/>
  <c r="Z33" i="1"/>
  <c r="AA33" i="1"/>
  <c r="AB33" i="1"/>
  <c r="AC33" i="1"/>
  <c r="Z34" i="1"/>
  <c r="AA34" i="1"/>
  <c r="AB34" i="1"/>
  <c r="AC34" i="1"/>
  <c r="Y35" i="1"/>
  <c r="Z35" i="1"/>
  <c r="AA35" i="1"/>
  <c r="AB35" i="1"/>
  <c r="AC35" i="1"/>
  <c r="Y36" i="1"/>
  <c r="Z36" i="1"/>
  <c r="AA36" i="1"/>
  <c r="AB36" i="1"/>
  <c r="AC36" i="1"/>
  <c r="AC3" i="1"/>
  <c r="AB3" i="1"/>
  <c r="AA3" i="1"/>
  <c r="Z3" i="1"/>
  <c r="Y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Z26" i="2" l="1"/>
  <c r="AF26" i="2" s="1"/>
  <c r="Y4" i="2"/>
  <c r="AE4" i="2" s="1"/>
  <c r="W21" i="2"/>
  <c r="AC21" i="2" s="1"/>
  <c r="Y23" i="2"/>
  <c r="AE23" i="2" s="1"/>
  <c r="V6" i="2"/>
  <c r="AB6" i="2" s="1"/>
  <c r="V28" i="2"/>
  <c r="AB28" i="2" s="1"/>
  <c r="Z31" i="2"/>
  <c r="AF31" i="2" s="1"/>
  <c r="Z7" i="2"/>
  <c r="AF7" i="2" s="1"/>
  <c r="V9" i="2"/>
  <c r="AB9" i="2" s="1"/>
  <c r="V10" i="2"/>
  <c r="AB10" i="2" s="1"/>
  <c r="Y21" i="2"/>
  <c r="AE21" i="2" s="1"/>
  <c r="Y31" i="2"/>
  <c r="AE31" i="2" s="1"/>
  <c r="W10" i="2"/>
  <c r="AC10" i="2" s="1"/>
  <c r="W9" i="2"/>
  <c r="AC9" i="2" s="1"/>
  <c r="Y10" i="2"/>
  <c r="AE10" i="2" s="1"/>
  <c r="W13" i="2"/>
  <c r="AC13" i="2" s="1"/>
  <c r="V29" i="2"/>
  <c r="AB29" i="2" s="1"/>
  <c r="V30" i="2"/>
  <c r="AB30" i="2" s="1"/>
  <c r="X9" i="2"/>
  <c r="AD9" i="2" s="1"/>
  <c r="Z10" i="2"/>
  <c r="AF10" i="2" s="1"/>
  <c r="X19" i="2"/>
  <c r="AD19" i="2" s="1"/>
  <c r="V22" i="2"/>
  <c r="AB22" i="2" s="1"/>
  <c r="V25" i="2"/>
  <c r="AB25" i="2" s="1"/>
  <c r="W28" i="2"/>
  <c r="AC28" i="2" s="1"/>
  <c r="W29" i="2"/>
  <c r="AC29" i="2" s="1"/>
  <c r="W30" i="2"/>
  <c r="AC30" i="2" s="1"/>
  <c r="Y9" i="2"/>
  <c r="AE9" i="2" s="1"/>
  <c r="Y19" i="2"/>
  <c r="AE19" i="2" s="1"/>
  <c r="X28" i="2"/>
  <c r="AD28" i="2" s="1"/>
  <c r="Y29" i="2"/>
  <c r="AE29" i="2" s="1"/>
  <c r="Y30" i="2"/>
  <c r="AE30" i="2" s="1"/>
  <c r="Y28" i="2"/>
  <c r="AE28" i="2" s="1"/>
  <c r="Z29" i="2"/>
  <c r="AF29" i="2" s="1"/>
  <c r="Z30" i="2"/>
  <c r="AF30" i="2" s="1"/>
  <c r="Z12" i="2"/>
  <c r="AF12" i="2" s="1"/>
  <c r="W3" i="2"/>
  <c r="AC3" i="2" s="1"/>
  <c r="Z4" i="2"/>
  <c r="AF4" i="2" s="1"/>
  <c r="W6" i="2"/>
  <c r="AC6" i="2" s="1"/>
  <c r="Y11" i="2"/>
  <c r="AE11" i="2" s="1"/>
  <c r="X15" i="2"/>
  <c r="AD15" i="2" s="1"/>
  <c r="Z22" i="2"/>
  <c r="AF22" i="2" s="1"/>
  <c r="Z25" i="2"/>
  <c r="AF25" i="2" s="1"/>
  <c r="W11" i="2"/>
  <c r="AC11" i="2" s="1"/>
  <c r="W15" i="2"/>
  <c r="AC15" i="2" s="1"/>
  <c r="Y22" i="2"/>
  <c r="AE22" i="2" s="1"/>
  <c r="X25" i="2"/>
  <c r="AD25" i="2" s="1"/>
  <c r="Y3" i="2"/>
  <c r="AE3" i="2" s="1"/>
  <c r="X6" i="2"/>
  <c r="AD6" i="2" s="1"/>
  <c r="Z11" i="2"/>
  <c r="AF11" i="2" s="1"/>
  <c r="Z15" i="2"/>
  <c r="AF15" i="2" s="1"/>
  <c r="V19" i="2"/>
  <c r="AB19" i="2" s="1"/>
  <c r="W24" i="2"/>
  <c r="AC24" i="2" s="1"/>
  <c r="Z3" i="2"/>
  <c r="AF3" i="2" s="1"/>
  <c r="Z6" i="2"/>
  <c r="AF6" i="2" s="1"/>
  <c r="W5" i="2"/>
  <c r="AC5" i="2" s="1"/>
  <c r="W19" i="2"/>
  <c r="AC19" i="2" s="1"/>
  <c r="V21" i="2"/>
  <c r="AB21" i="2" s="1"/>
  <c r="V11" i="2"/>
  <c r="AB11" i="2" s="1"/>
  <c r="Y12" i="2"/>
  <c r="AE12" i="2" s="1"/>
  <c r="V15" i="2"/>
  <c r="AB15" i="2" s="1"/>
  <c r="Z16" i="2"/>
  <c r="AF16" i="2" s="1"/>
  <c r="Z21" i="2"/>
  <c r="AF21" i="2" s="1"/>
  <c r="W22" i="2"/>
  <c r="AC22" i="2" s="1"/>
  <c r="Z23" i="2"/>
  <c r="AF23" i="2" s="1"/>
  <c r="W25" i="2"/>
  <c r="AC25" i="2" s="1"/>
  <c r="X4" i="2"/>
  <c r="AD4" i="2" s="1"/>
  <c r="Y7" i="2"/>
  <c r="AE7" i="2" s="1"/>
  <c r="X12" i="2"/>
  <c r="AD12" i="2" s="1"/>
  <c r="Y16" i="2"/>
  <c r="AE16" i="2" s="1"/>
  <c r="X23" i="2"/>
  <c r="AD23" i="2" s="1"/>
  <c r="Y26" i="2"/>
  <c r="AE26" i="2" s="1"/>
  <c r="X31" i="2"/>
  <c r="AD31" i="2" s="1"/>
  <c r="V8" i="2"/>
  <c r="AB8" i="2" s="1"/>
  <c r="V18" i="2"/>
  <c r="AB18" i="2" s="1"/>
  <c r="V27" i="2"/>
  <c r="AB27" i="2" s="1"/>
  <c r="V5" i="2"/>
  <c r="AB5" i="2" s="1"/>
  <c r="W8" i="2"/>
  <c r="AC8" i="2" s="1"/>
  <c r="V13" i="2"/>
  <c r="AB13" i="2" s="1"/>
  <c r="W18" i="2"/>
  <c r="AC18" i="2" s="1"/>
  <c r="V24" i="2"/>
  <c r="AB24" i="2" s="1"/>
  <c r="W27" i="2"/>
  <c r="AC27" i="2" s="1"/>
  <c r="X18" i="2"/>
  <c r="AD18" i="2" s="1"/>
  <c r="X27" i="2"/>
  <c r="AD27" i="2" s="1"/>
  <c r="X5" i="2"/>
  <c r="AD5" i="2" s="1"/>
  <c r="Y8" i="2"/>
  <c r="AE8" i="2" s="1"/>
  <c r="X13" i="2"/>
  <c r="AD13" i="2" s="1"/>
  <c r="X24" i="2"/>
  <c r="AD24" i="2" s="1"/>
  <c r="V4" i="2"/>
  <c r="AB4" i="2" s="1"/>
  <c r="Y5" i="2"/>
  <c r="AE5" i="2" s="1"/>
  <c r="W7" i="2"/>
  <c r="AC7" i="2" s="1"/>
  <c r="Z8" i="2"/>
  <c r="AF8" i="2" s="1"/>
  <c r="V12" i="2"/>
  <c r="AB12" i="2" s="1"/>
  <c r="Y13" i="2"/>
  <c r="AE13" i="2" s="1"/>
  <c r="W16" i="2"/>
  <c r="AC16" i="2" s="1"/>
  <c r="Z18" i="2"/>
  <c r="AF18" i="2" s="1"/>
  <c r="V23" i="2"/>
  <c r="AB23" i="2" s="1"/>
  <c r="Y24" i="2"/>
  <c r="AE24" i="2" s="1"/>
  <c r="W26" i="2"/>
  <c r="AC26" i="2" s="1"/>
  <c r="Z27" i="2"/>
  <c r="AF27" i="2" s="1"/>
  <c r="V31" i="2"/>
  <c r="AB31" i="2" s="1"/>
  <c r="V7" i="2"/>
  <c r="AB7" i="2" s="1"/>
  <c r="V16" i="2"/>
  <c r="AB16" i="2" s="1"/>
  <c r="V26" i="2"/>
  <c r="AB26" i="2" s="1"/>
  <c r="AC33" i="2" l="1"/>
  <c r="AC35" i="2" s="1"/>
  <c r="AB33" i="2"/>
  <c r="AB35" i="2" s="1"/>
  <c r="AD33" i="2"/>
  <c r="AD35" i="2" s="1"/>
  <c r="AF33" i="2"/>
  <c r="AF35" i="2" s="1"/>
  <c r="AE33" i="2"/>
  <c r="AE35" i="2" s="1"/>
</calcChain>
</file>

<file path=xl/sharedStrings.xml><?xml version="1.0" encoding="utf-8"?>
<sst xmlns="http://schemas.openxmlformats.org/spreadsheetml/2006/main" count="132" uniqueCount="62">
  <si>
    <t>Profit</t>
  </si>
  <si>
    <t>Entry Date</t>
  </si>
  <si>
    <t>Ticker</t>
  </si>
  <si>
    <t>Qty</t>
  </si>
  <si>
    <t>Stock Price Entry</t>
  </si>
  <si>
    <t>ATR</t>
  </si>
  <si>
    <t>Stock Target Price</t>
  </si>
  <si>
    <t>Stoploss</t>
  </si>
  <si>
    <t>Time Limit</t>
  </si>
  <si>
    <t>Stock Exit Price</t>
  </si>
  <si>
    <t>Stock Price Chg</t>
  </si>
  <si>
    <t>ATR Chg</t>
  </si>
  <si>
    <t>Exit Date</t>
  </si>
  <si>
    <t>n/a</t>
  </si>
  <si>
    <t>/MES</t>
  </si>
  <si>
    <t>A</t>
  </si>
  <si>
    <t>MRVL</t>
  </si>
  <si>
    <t>TSLA</t>
  </si>
  <si>
    <t>BIDU</t>
  </si>
  <si>
    <t>ADI</t>
  </si>
  <si>
    <t>TEL</t>
  </si>
  <si>
    <t>DE</t>
  </si>
  <si>
    <t>MU</t>
  </si>
  <si>
    <t>NIO</t>
  </si>
  <si>
    <t>BILI</t>
  </si>
  <si>
    <t>TSM</t>
  </si>
  <si>
    <t>BBY</t>
  </si>
  <si>
    <t>FFIV</t>
  </si>
  <si>
    <t>GILD</t>
  </si>
  <si>
    <t>WBA</t>
  </si>
  <si>
    <t>PLUG</t>
  </si>
  <si>
    <t>LLY</t>
  </si>
  <si>
    <t>AMT</t>
  </si>
  <si>
    <t>DLR</t>
  </si>
  <si>
    <t>FSLY</t>
  </si>
  <si>
    <t>PLTR</t>
  </si>
  <si>
    <t>DHI</t>
  </si>
  <si>
    <t>LEN</t>
  </si>
  <si>
    <t>BNTX</t>
  </si>
  <si>
    <t>SPCE</t>
  </si>
  <si>
    <t>PLD</t>
  </si>
  <si>
    <t>MSFT</t>
  </si>
  <si>
    <t>SKLZ</t>
  </si>
  <si>
    <t>CRM</t>
  </si>
  <si>
    <t>EBAY</t>
  </si>
  <si>
    <t>MT 28 (2.5 Using Keltner)</t>
  </si>
  <si>
    <t>MT 1 (2.5 til top)</t>
  </si>
  <si>
    <t>MT 56 (Turtle V7)</t>
  </si>
  <si>
    <t>ENTRY PRICE</t>
  </si>
  <si>
    <t>Eric</t>
  </si>
  <si>
    <t>15 minutes later</t>
  </si>
  <si>
    <t>1 hour later</t>
  </si>
  <si>
    <t>3 hours later</t>
  </si>
  <si>
    <t>1 day later</t>
  </si>
  <si>
    <t>Exit Price</t>
  </si>
  <si>
    <t>PROFIT PER SHARE/CONTRACT</t>
  </si>
  <si>
    <t>NET PROFIT</t>
  </si>
  <si>
    <t>Total</t>
  </si>
  <si>
    <t>Take out Bad Week</t>
  </si>
  <si>
    <t>Take out Futures</t>
  </si>
  <si>
    <t>Entry Time</t>
  </si>
  <si>
    <t>15 min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</si>
</sst>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8" fontId="3" fillId="2" borderId="1" xfId="0" applyNumberFormat="1" applyFont="1" applyFill="1" applyBorder="1" applyAlignment="1">
      <alignment horizontal="right" wrapText="1"/>
    </xf>
    <xf numFmtId="14" fontId="6" fillId="2" borderId="1" xfId="0" applyNumberFormat="1" applyFont="1" applyFill="1" applyBorder="1" applyAlignment="1">
      <alignment horizontal="right" wrapText="1"/>
    </xf>
    <xf numFmtId="6" fontId="3" fillId="2" borderId="1" xfId="0" applyNumberFormat="1" applyFont="1" applyFill="1" applyBorder="1" applyAlignment="1">
      <alignment horizontal="right" wrapText="1"/>
    </xf>
    <xf numFmtId="14" fontId="7" fillId="2" borderId="1" xfId="0" applyNumberFormat="1" applyFont="1" applyFill="1" applyBorder="1" applyAlignment="1">
      <alignment horizontal="right" wrapText="1"/>
    </xf>
    <xf numFmtId="14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14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8" fontId="9" fillId="2" borderId="1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11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right" wrapText="1"/>
    </xf>
    <xf numFmtId="20" fontId="12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wrapText="1"/>
    </xf>
    <xf numFmtId="20" fontId="12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/>
    <xf numFmtId="0" fontId="3" fillId="0" borderId="1" xfId="0" applyFont="1" applyFill="1" applyBorder="1" applyAlignment="1"/>
    <xf numFmtId="10" fontId="0" fillId="0" borderId="0" xfId="2" applyNumberFormat="1" applyFont="1"/>
    <xf numFmtId="0" fontId="3" fillId="0" borderId="0" xfId="0" applyFont="1" applyFill="1" applyBorder="1" applyAlignment="1"/>
    <xf numFmtId="2" fontId="0" fillId="0" borderId="0" xfId="0" applyNumberForma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Border="1"/>
    <xf numFmtId="0" fontId="10" fillId="0" borderId="0" xfId="0" applyFont="1" applyBorder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4" fontId="12" fillId="2" borderId="0" xfId="0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right" wrapText="1"/>
    </xf>
    <xf numFmtId="20" fontId="12" fillId="2" borderId="0" xfId="0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14" fontId="3" fillId="2" borderId="0" xfId="0" applyNumberFormat="1" applyFont="1" applyFill="1" applyBorder="1" applyAlignment="1">
      <alignment horizontal="right" wrapText="1"/>
    </xf>
    <xf numFmtId="164" fontId="3" fillId="2" borderId="0" xfId="1" applyNumberFormat="1" applyFont="1" applyFill="1" applyBorder="1" applyAlignment="1">
      <alignment horizontal="right" wrapText="1"/>
    </xf>
    <xf numFmtId="0" fontId="8" fillId="2" borderId="0" xfId="0" applyFont="1" applyFill="1" applyBorder="1" applyAlignment="1">
      <alignment wrapText="1"/>
    </xf>
    <xf numFmtId="14" fontId="12" fillId="2" borderId="0" xfId="0" applyNumberFormat="1" applyFont="1" applyFill="1" applyBorder="1" applyAlignment="1">
      <alignment wrapText="1"/>
    </xf>
    <xf numFmtId="0" fontId="3" fillId="2" borderId="0" xfId="0" quotePrefix="1" applyFont="1" applyFill="1" applyBorder="1" applyAlignment="1"/>
    <xf numFmtId="20" fontId="12" fillId="2" borderId="0" xfId="0" applyNumberFormat="1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wrapText="1"/>
    </xf>
    <xf numFmtId="14" fontId="3" fillId="2" borderId="0" xfId="0" applyNumberFormat="1" applyFont="1" applyFill="1" applyBorder="1" applyAlignment="1">
      <alignment wrapText="1"/>
    </xf>
    <xf numFmtId="164" fontId="9" fillId="2" borderId="0" xfId="1" applyNumberFormat="1" applyFont="1" applyFill="1" applyBorder="1" applyAlignment="1">
      <alignment wrapText="1"/>
    </xf>
    <xf numFmtId="0" fontId="8" fillId="2" borderId="0" xfId="0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6D0D-8476-42C0-8D1F-F787B98B1172}">
  <dimension ref="A1:AF35"/>
  <sheetViews>
    <sheetView tabSelected="1" workbookViewId="0"/>
  </sheetViews>
  <sheetFormatPr defaultRowHeight="15" x14ac:dyDescent="0.25"/>
  <cols>
    <col min="1" max="1" width="14" style="20" customWidth="1"/>
    <col min="3" max="3" width="9.140625" style="20"/>
    <col min="4" max="4" width="10.7109375" style="20" bestFit="1" customWidth="1"/>
    <col min="11" max="11" width="9.140625" style="20"/>
    <col min="14" max="14" width="7.5703125" bestFit="1" customWidth="1"/>
    <col min="15" max="15" width="11" customWidth="1"/>
    <col min="16" max="16" width="10.28515625" bestFit="1" customWidth="1"/>
    <col min="17" max="17" width="11.28515625" bestFit="1" customWidth="1"/>
    <col min="18" max="18" width="9.7109375" bestFit="1" customWidth="1"/>
    <col min="22" max="22" width="6.7109375" bestFit="1" customWidth="1"/>
    <col min="23" max="23" width="10.42578125" customWidth="1"/>
    <col min="24" max="24" width="10.28515625" bestFit="1" customWidth="1"/>
    <col min="25" max="25" width="11.28515625" bestFit="1" customWidth="1"/>
    <col min="26" max="26" width="9.7109375" bestFit="1" customWidth="1"/>
    <col min="27" max="27" width="13.5703125" customWidth="1"/>
    <col min="28" max="28" width="8" bestFit="1" customWidth="1"/>
    <col min="29" max="29" width="11" customWidth="1"/>
    <col min="30" max="30" width="10.28515625" bestFit="1" customWidth="1"/>
    <col min="31" max="31" width="11.28515625" bestFit="1" customWidth="1"/>
    <col min="32" max="32" width="9.7109375" bestFit="1" customWidth="1"/>
  </cols>
  <sheetData>
    <row r="1" spans="1:32" x14ac:dyDescent="0.25">
      <c r="A1" s="34"/>
      <c r="B1" s="33"/>
      <c r="C1" s="34"/>
      <c r="D1" s="34"/>
      <c r="E1" s="33"/>
      <c r="F1" s="33"/>
      <c r="G1" s="33"/>
      <c r="H1" s="33"/>
      <c r="I1" s="33"/>
      <c r="J1" s="33"/>
      <c r="K1" s="34"/>
      <c r="L1" s="33"/>
      <c r="N1" s="53" t="s">
        <v>48</v>
      </c>
      <c r="O1" s="53"/>
      <c r="P1" s="53"/>
      <c r="Q1" s="53"/>
      <c r="R1" s="53"/>
      <c r="V1" s="53" t="s">
        <v>55</v>
      </c>
      <c r="W1" s="53"/>
      <c r="X1" s="53"/>
      <c r="Y1" s="53"/>
      <c r="Z1" s="53"/>
      <c r="AB1" s="53" t="s">
        <v>56</v>
      </c>
      <c r="AC1" s="53"/>
      <c r="AD1" s="53"/>
      <c r="AE1" s="53"/>
      <c r="AF1" s="53"/>
    </row>
    <row r="2" spans="1:32" s="31" customFormat="1" x14ac:dyDescent="0.25">
      <c r="A2" s="35" t="s">
        <v>1</v>
      </c>
      <c r="B2" s="36" t="s">
        <v>2</v>
      </c>
      <c r="C2" s="35" t="s">
        <v>3</v>
      </c>
      <c r="D2" s="35" t="s">
        <v>60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36" t="s">
        <v>9</v>
      </c>
      <c r="K2" s="35" t="s">
        <v>12</v>
      </c>
      <c r="L2" s="36" t="s">
        <v>0</v>
      </c>
      <c r="N2" s="32" t="s">
        <v>49</v>
      </c>
      <c r="O2" s="32" t="s">
        <v>61</v>
      </c>
      <c r="P2" s="32" t="s">
        <v>51</v>
      </c>
      <c r="Q2" s="32" t="s">
        <v>52</v>
      </c>
      <c r="R2" s="32" t="s">
        <v>53</v>
      </c>
      <c r="T2" s="31" t="s">
        <v>54</v>
      </c>
      <c r="V2" s="32" t="s">
        <v>49</v>
      </c>
      <c r="W2" s="32" t="s">
        <v>61</v>
      </c>
      <c r="X2" s="32" t="s">
        <v>51</v>
      </c>
      <c r="Y2" s="32" t="s">
        <v>52</v>
      </c>
      <c r="Z2" s="32" t="s">
        <v>53</v>
      </c>
      <c r="AB2" s="32" t="s">
        <v>49</v>
      </c>
      <c r="AC2" s="32" t="s">
        <v>61</v>
      </c>
      <c r="AD2" s="32" t="s">
        <v>51</v>
      </c>
      <c r="AE2" s="32" t="s">
        <v>52</v>
      </c>
      <c r="AF2" s="32" t="s">
        <v>53</v>
      </c>
    </row>
    <row r="3" spans="1:32" x14ac:dyDescent="0.25">
      <c r="A3" s="37">
        <v>44222</v>
      </c>
      <c r="B3" s="38" t="s">
        <v>19</v>
      </c>
      <c r="C3" s="39">
        <v>56</v>
      </c>
      <c r="D3" s="40">
        <v>0.27083333333333331</v>
      </c>
      <c r="E3" s="41">
        <v>153.26</v>
      </c>
      <c r="F3" s="41">
        <v>3.45</v>
      </c>
      <c r="G3" s="41">
        <v>160.16</v>
      </c>
      <c r="H3" s="41">
        <v>146.36000000000001</v>
      </c>
      <c r="I3" s="42">
        <v>44231</v>
      </c>
      <c r="J3" s="41">
        <v>148.08000000000001</v>
      </c>
      <c r="K3" s="37">
        <v>44229</v>
      </c>
      <c r="L3" s="43">
        <v>-290</v>
      </c>
      <c r="N3" s="14">
        <f t="shared" ref="N3:N31" si="0">E3</f>
        <v>153.26</v>
      </c>
      <c r="O3" s="14">
        <v>153.01</v>
      </c>
      <c r="P3" s="14">
        <v>154.09</v>
      </c>
      <c r="Q3" s="14">
        <v>154.09</v>
      </c>
      <c r="R3" s="14">
        <v>151.47</v>
      </c>
      <c r="T3">
        <f t="shared" ref="T3:T13" si="1">J3</f>
        <v>148.08000000000001</v>
      </c>
      <c r="V3">
        <f t="shared" ref="V3:V31" si="2">T3-N3</f>
        <v>-5.1799999999999784</v>
      </c>
      <c r="W3">
        <f t="shared" ref="W3:W31" si="3">T3-O3</f>
        <v>-4.9299999999999784</v>
      </c>
      <c r="X3">
        <f t="shared" ref="X3:X31" si="4">T3-P3</f>
        <v>-6.0099999999999909</v>
      </c>
      <c r="Y3">
        <f t="shared" ref="Y3:Y31" si="5">T3-Q3</f>
        <v>-6.0099999999999909</v>
      </c>
      <c r="Z3">
        <f t="shared" ref="Z3:Z31" si="6">T3-R3</f>
        <v>-3.3899999999999864</v>
      </c>
      <c r="AB3" s="30">
        <f t="shared" ref="AB3:AB13" si="7">V3*C3</f>
        <v>-290.07999999999879</v>
      </c>
      <c r="AC3" s="30">
        <f t="shared" ref="AC3:AC13" si="8">W3*C3</f>
        <v>-276.07999999999879</v>
      </c>
      <c r="AD3" s="30">
        <f t="shared" ref="AD3:AD13" si="9">X3*C3</f>
        <v>-336.55999999999949</v>
      </c>
      <c r="AE3" s="30">
        <f t="shared" ref="AE3:AE13" si="10">Y3*C3</f>
        <v>-336.55999999999949</v>
      </c>
      <c r="AF3" s="30">
        <f t="shared" ref="AF3:AF13" si="11">Z3*C3</f>
        <v>-189.83999999999924</v>
      </c>
    </row>
    <row r="4" spans="1:32" x14ac:dyDescent="0.25">
      <c r="A4" s="37">
        <v>44222</v>
      </c>
      <c r="B4" s="38" t="s">
        <v>20</v>
      </c>
      <c r="C4" s="39">
        <v>80</v>
      </c>
      <c r="D4" s="40">
        <v>0.2722222222222222</v>
      </c>
      <c r="E4" s="41">
        <v>126.5</v>
      </c>
      <c r="F4" s="41">
        <v>2.4500000000000002</v>
      </c>
      <c r="G4" s="41">
        <v>131.4</v>
      </c>
      <c r="H4" s="41">
        <v>121.6</v>
      </c>
      <c r="I4" s="42">
        <v>44231</v>
      </c>
      <c r="J4" s="41">
        <v>121.45</v>
      </c>
      <c r="K4" s="37">
        <v>44223</v>
      </c>
      <c r="L4" s="43">
        <v>-404</v>
      </c>
      <c r="N4" s="14">
        <f t="shared" si="0"/>
        <v>126.5</v>
      </c>
      <c r="O4" s="14">
        <v>126.38</v>
      </c>
      <c r="P4" s="14">
        <v>126.54</v>
      </c>
      <c r="Q4" s="14">
        <v>125.55</v>
      </c>
      <c r="R4" s="14">
        <v>121.26</v>
      </c>
      <c r="T4">
        <f t="shared" si="1"/>
        <v>121.45</v>
      </c>
      <c r="V4">
        <f t="shared" si="2"/>
        <v>-5.0499999999999972</v>
      </c>
      <c r="W4">
        <f t="shared" si="3"/>
        <v>-4.9299999999999926</v>
      </c>
      <c r="X4">
        <f t="shared" si="4"/>
        <v>-5.0900000000000034</v>
      </c>
      <c r="Y4">
        <f t="shared" si="5"/>
        <v>-4.0999999999999943</v>
      </c>
      <c r="Z4">
        <f t="shared" si="6"/>
        <v>0.18999999999999773</v>
      </c>
      <c r="AB4" s="30">
        <f t="shared" si="7"/>
        <v>-403.99999999999977</v>
      </c>
      <c r="AC4" s="30">
        <f t="shared" si="8"/>
        <v>-394.39999999999941</v>
      </c>
      <c r="AD4" s="30">
        <f t="shared" si="9"/>
        <v>-407.20000000000027</v>
      </c>
      <c r="AE4" s="30">
        <f t="shared" si="10"/>
        <v>-327.99999999999955</v>
      </c>
      <c r="AF4" s="30">
        <f t="shared" si="11"/>
        <v>15.199999999999818</v>
      </c>
    </row>
    <row r="5" spans="1:32" x14ac:dyDescent="0.25">
      <c r="A5" s="37">
        <v>44223</v>
      </c>
      <c r="B5" s="44" t="s">
        <v>15</v>
      </c>
      <c r="C5" s="39">
        <v>82</v>
      </c>
      <c r="D5" s="40">
        <v>0.27083333333333331</v>
      </c>
      <c r="E5" s="41">
        <v>122.08</v>
      </c>
      <c r="F5" s="41">
        <v>2.38</v>
      </c>
      <c r="G5" s="41">
        <v>126.84</v>
      </c>
      <c r="H5" s="41">
        <v>117.32</v>
      </c>
      <c r="I5" s="42">
        <v>44232</v>
      </c>
      <c r="J5" s="41">
        <v>124.86</v>
      </c>
      <c r="K5" s="37">
        <v>44232</v>
      </c>
      <c r="L5" s="43">
        <v>228</v>
      </c>
      <c r="N5" s="14">
        <f t="shared" si="0"/>
        <v>122.08</v>
      </c>
      <c r="O5" s="14">
        <v>119.34</v>
      </c>
      <c r="P5" s="14">
        <v>121.45</v>
      </c>
      <c r="Q5" s="14">
        <v>120.28</v>
      </c>
      <c r="R5" s="14">
        <v>119</v>
      </c>
      <c r="T5">
        <f t="shared" si="1"/>
        <v>124.86</v>
      </c>
      <c r="V5">
        <f t="shared" si="2"/>
        <v>2.7800000000000011</v>
      </c>
      <c r="W5">
        <f t="shared" si="3"/>
        <v>5.519999999999996</v>
      </c>
      <c r="X5">
        <f t="shared" si="4"/>
        <v>3.4099999999999966</v>
      </c>
      <c r="Y5">
        <f t="shared" si="5"/>
        <v>4.5799999999999983</v>
      </c>
      <c r="Z5">
        <f t="shared" si="6"/>
        <v>5.8599999999999994</v>
      </c>
      <c r="AB5" s="30">
        <f t="shared" si="7"/>
        <v>227.96000000000009</v>
      </c>
      <c r="AC5" s="30">
        <f t="shared" si="8"/>
        <v>452.63999999999965</v>
      </c>
      <c r="AD5" s="30">
        <f t="shared" si="9"/>
        <v>279.61999999999972</v>
      </c>
      <c r="AE5" s="30">
        <f t="shared" si="10"/>
        <v>375.55999999999983</v>
      </c>
      <c r="AF5" s="30">
        <f t="shared" si="11"/>
        <v>480.52</v>
      </c>
    </row>
    <row r="6" spans="1:32" x14ac:dyDescent="0.25">
      <c r="A6" s="37">
        <v>44223</v>
      </c>
      <c r="B6" s="44" t="s">
        <v>21</v>
      </c>
      <c r="C6" s="39">
        <v>28</v>
      </c>
      <c r="D6" s="40">
        <v>0.27083333333333331</v>
      </c>
      <c r="E6" s="41">
        <v>289.79000000000002</v>
      </c>
      <c r="F6" s="41">
        <v>6.95</v>
      </c>
      <c r="G6" s="41">
        <v>303.69</v>
      </c>
      <c r="H6" s="41">
        <v>275.89</v>
      </c>
      <c r="I6" s="42">
        <v>44232</v>
      </c>
      <c r="J6" s="41">
        <v>303.69</v>
      </c>
      <c r="K6" s="37">
        <v>44229</v>
      </c>
      <c r="L6" s="43">
        <v>389</v>
      </c>
      <c r="N6" s="14">
        <f t="shared" si="0"/>
        <v>289.79000000000002</v>
      </c>
      <c r="O6" s="14">
        <v>282.67</v>
      </c>
      <c r="P6" s="14">
        <v>288.8</v>
      </c>
      <c r="Q6" s="14">
        <v>284.97000000000003</v>
      </c>
      <c r="R6" s="14">
        <v>287.27999999999997</v>
      </c>
      <c r="T6">
        <f t="shared" si="1"/>
        <v>303.69</v>
      </c>
      <c r="V6">
        <f t="shared" si="2"/>
        <v>13.899999999999977</v>
      </c>
      <c r="W6">
        <f t="shared" si="3"/>
        <v>21.019999999999982</v>
      </c>
      <c r="X6">
        <f t="shared" si="4"/>
        <v>14.889999999999986</v>
      </c>
      <c r="Y6">
        <f t="shared" si="5"/>
        <v>18.71999999999997</v>
      </c>
      <c r="Z6">
        <f t="shared" si="6"/>
        <v>16.410000000000025</v>
      </c>
      <c r="AB6" s="30">
        <f t="shared" si="7"/>
        <v>389.19999999999936</v>
      </c>
      <c r="AC6" s="30">
        <f t="shared" si="8"/>
        <v>588.55999999999949</v>
      </c>
      <c r="AD6" s="30">
        <f t="shared" si="9"/>
        <v>416.91999999999962</v>
      </c>
      <c r="AE6" s="30">
        <f t="shared" si="10"/>
        <v>524.15999999999917</v>
      </c>
      <c r="AF6" s="30">
        <f t="shared" si="11"/>
        <v>459.4800000000007</v>
      </c>
    </row>
    <row r="7" spans="1:32" x14ac:dyDescent="0.25">
      <c r="A7" s="37">
        <v>44223</v>
      </c>
      <c r="B7" s="44" t="s">
        <v>22</v>
      </c>
      <c r="C7" s="39">
        <v>65</v>
      </c>
      <c r="D7" s="40">
        <v>0.27083333333333331</v>
      </c>
      <c r="E7" s="41">
        <v>77.06</v>
      </c>
      <c r="F7" s="41">
        <v>3.02</v>
      </c>
      <c r="G7" s="41">
        <v>83.1</v>
      </c>
      <c r="H7" s="41">
        <v>71.02</v>
      </c>
      <c r="I7" s="42">
        <v>44232</v>
      </c>
      <c r="J7" s="41">
        <v>81.790000000000006</v>
      </c>
      <c r="K7" s="37">
        <v>44232</v>
      </c>
      <c r="L7" s="43">
        <v>307</v>
      </c>
      <c r="N7" s="14">
        <f t="shared" si="0"/>
        <v>77.06</v>
      </c>
      <c r="O7" s="14">
        <v>75.67</v>
      </c>
      <c r="P7" s="14">
        <v>77.209999999999994</v>
      </c>
      <c r="Q7" s="15">
        <v>76.39</v>
      </c>
      <c r="R7" s="15">
        <v>77.239999999999995</v>
      </c>
      <c r="T7">
        <f t="shared" si="1"/>
        <v>81.790000000000006</v>
      </c>
      <c r="V7">
        <f t="shared" si="2"/>
        <v>4.730000000000004</v>
      </c>
      <c r="W7">
        <f t="shared" si="3"/>
        <v>6.1200000000000045</v>
      </c>
      <c r="X7">
        <f t="shared" si="4"/>
        <v>4.5800000000000125</v>
      </c>
      <c r="Y7">
        <f t="shared" si="5"/>
        <v>5.4000000000000057</v>
      </c>
      <c r="Z7">
        <f t="shared" si="6"/>
        <v>4.5500000000000114</v>
      </c>
      <c r="AB7" s="30">
        <f t="shared" si="7"/>
        <v>307.45000000000027</v>
      </c>
      <c r="AC7" s="30">
        <f t="shared" si="8"/>
        <v>397.8000000000003</v>
      </c>
      <c r="AD7" s="30">
        <f t="shared" si="9"/>
        <v>297.70000000000084</v>
      </c>
      <c r="AE7" s="30">
        <f t="shared" si="10"/>
        <v>351.00000000000034</v>
      </c>
      <c r="AF7" s="30">
        <f t="shared" si="11"/>
        <v>295.75000000000074</v>
      </c>
    </row>
    <row r="8" spans="1:32" x14ac:dyDescent="0.25">
      <c r="A8" s="37">
        <v>44223</v>
      </c>
      <c r="B8" s="44" t="s">
        <v>18</v>
      </c>
      <c r="C8" s="39">
        <v>14</v>
      </c>
      <c r="D8" s="40">
        <v>0.27083333333333331</v>
      </c>
      <c r="E8" s="41">
        <v>235.05</v>
      </c>
      <c r="F8" s="41">
        <v>13.98</v>
      </c>
      <c r="G8" s="41">
        <v>263.01</v>
      </c>
      <c r="H8" s="41">
        <v>207.09</v>
      </c>
      <c r="I8" s="42">
        <v>44232</v>
      </c>
      <c r="J8" s="41">
        <v>257.77999999999997</v>
      </c>
      <c r="K8" s="37">
        <v>44232</v>
      </c>
      <c r="L8" s="43">
        <v>318</v>
      </c>
      <c r="N8" s="14">
        <f t="shared" si="0"/>
        <v>235.05</v>
      </c>
      <c r="O8" s="14">
        <v>236.04</v>
      </c>
      <c r="P8" s="14">
        <v>240.03</v>
      </c>
      <c r="Q8" s="14">
        <v>240.8</v>
      </c>
      <c r="R8" s="14">
        <v>233.11</v>
      </c>
      <c r="T8">
        <f t="shared" si="1"/>
        <v>257.77999999999997</v>
      </c>
      <c r="V8">
        <f t="shared" si="2"/>
        <v>22.729999999999961</v>
      </c>
      <c r="W8">
        <f t="shared" si="3"/>
        <v>21.739999999999981</v>
      </c>
      <c r="X8">
        <f t="shared" si="4"/>
        <v>17.749999999999972</v>
      </c>
      <c r="Y8">
        <f t="shared" si="5"/>
        <v>16.979999999999961</v>
      </c>
      <c r="Z8">
        <f t="shared" si="6"/>
        <v>24.669999999999959</v>
      </c>
      <c r="AB8" s="30">
        <f t="shared" si="7"/>
        <v>318.21999999999946</v>
      </c>
      <c r="AC8" s="30">
        <f t="shared" si="8"/>
        <v>304.35999999999973</v>
      </c>
      <c r="AD8" s="30">
        <f t="shared" si="9"/>
        <v>248.4999999999996</v>
      </c>
      <c r="AE8" s="30">
        <f t="shared" si="10"/>
        <v>237.71999999999946</v>
      </c>
      <c r="AF8" s="30">
        <f t="shared" si="11"/>
        <v>345.37999999999943</v>
      </c>
    </row>
    <row r="9" spans="1:32" x14ac:dyDescent="0.25">
      <c r="A9" s="37">
        <v>44224</v>
      </c>
      <c r="B9" s="44" t="s">
        <v>17</v>
      </c>
      <c r="C9" s="39">
        <v>5</v>
      </c>
      <c r="D9" s="40">
        <v>0.27083333333333331</v>
      </c>
      <c r="E9" s="41">
        <v>819.2</v>
      </c>
      <c r="F9" s="41">
        <v>35.020000000000003</v>
      </c>
      <c r="G9" s="41">
        <v>889.24</v>
      </c>
      <c r="H9" s="41">
        <v>749.16</v>
      </c>
      <c r="I9" s="42">
        <v>44235</v>
      </c>
      <c r="J9" s="41">
        <v>870</v>
      </c>
      <c r="K9" s="37">
        <v>44235</v>
      </c>
      <c r="L9" s="43">
        <v>254</v>
      </c>
      <c r="N9" s="14">
        <f t="shared" si="0"/>
        <v>819.2</v>
      </c>
      <c r="O9" s="14">
        <v>829.28</v>
      </c>
      <c r="P9" s="14">
        <v>827.5</v>
      </c>
      <c r="Q9" s="14">
        <v>841.44</v>
      </c>
      <c r="R9" s="14">
        <v>830</v>
      </c>
      <c r="T9">
        <f t="shared" si="1"/>
        <v>870</v>
      </c>
      <c r="V9">
        <f t="shared" si="2"/>
        <v>50.799999999999955</v>
      </c>
      <c r="W9">
        <f t="shared" si="3"/>
        <v>40.720000000000027</v>
      </c>
      <c r="X9">
        <f t="shared" si="4"/>
        <v>42.5</v>
      </c>
      <c r="Y9">
        <f t="shared" si="5"/>
        <v>28.559999999999945</v>
      </c>
      <c r="Z9">
        <f t="shared" si="6"/>
        <v>40</v>
      </c>
      <c r="AB9" s="30">
        <f t="shared" si="7"/>
        <v>253.99999999999977</v>
      </c>
      <c r="AC9" s="30">
        <f t="shared" si="8"/>
        <v>203.60000000000014</v>
      </c>
      <c r="AD9" s="30">
        <f t="shared" si="9"/>
        <v>212.5</v>
      </c>
      <c r="AE9" s="30">
        <f t="shared" si="10"/>
        <v>142.79999999999973</v>
      </c>
      <c r="AF9" s="30">
        <f t="shared" si="11"/>
        <v>200</v>
      </c>
    </row>
    <row r="10" spans="1:32" x14ac:dyDescent="0.25">
      <c r="A10" s="37">
        <v>44224</v>
      </c>
      <c r="B10" s="44" t="s">
        <v>23</v>
      </c>
      <c r="C10" s="39">
        <v>50</v>
      </c>
      <c r="D10" s="40">
        <v>0.27083333333333331</v>
      </c>
      <c r="E10" s="41">
        <v>56.5</v>
      </c>
      <c r="F10" s="41">
        <v>3.92</v>
      </c>
      <c r="G10" s="41">
        <v>64.34</v>
      </c>
      <c r="H10" s="41">
        <v>48.66</v>
      </c>
      <c r="I10" s="42">
        <v>44235</v>
      </c>
      <c r="J10" s="41">
        <v>57.08</v>
      </c>
      <c r="K10" s="37">
        <v>44235</v>
      </c>
      <c r="L10" s="43">
        <v>29</v>
      </c>
      <c r="N10" s="14">
        <f t="shared" si="0"/>
        <v>56.5</v>
      </c>
      <c r="O10" s="14">
        <v>57.01</v>
      </c>
      <c r="P10" s="14">
        <v>56.69</v>
      </c>
      <c r="Q10" s="14">
        <v>58.32</v>
      </c>
      <c r="R10" s="14">
        <v>59.03</v>
      </c>
      <c r="T10">
        <f t="shared" si="1"/>
        <v>57.08</v>
      </c>
      <c r="V10">
        <f t="shared" si="2"/>
        <v>0.57999999999999829</v>
      </c>
      <c r="W10">
        <f t="shared" si="3"/>
        <v>7.0000000000000284E-2</v>
      </c>
      <c r="X10">
        <f t="shared" si="4"/>
        <v>0.39000000000000057</v>
      </c>
      <c r="Y10">
        <f t="shared" si="5"/>
        <v>-1.240000000000002</v>
      </c>
      <c r="Z10">
        <f t="shared" si="6"/>
        <v>-1.9500000000000028</v>
      </c>
      <c r="AB10" s="30">
        <f t="shared" si="7"/>
        <v>28.999999999999915</v>
      </c>
      <c r="AC10" s="30">
        <f t="shared" si="8"/>
        <v>3.5000000000000142</v>
      </c>
      <c r="AD10" s="30">
        <f t="shared" si="9"/>
        <v>19.500000000000028</v>
      </c>
      <c r="AE10" s="30">
        <f t="shared" si="10"/>
        <v>-62.000000000000099</v>
      </c>
      <c r="AF10" s="30">
        <f t="shared" si="11"/>
        <v>-97.500000000000142</v>
      </c>
    </row>
    <row r="11" spans="1:32" x14ac:dyDescent="0.25">
      <c r="A11" s="37">
        <v>44225</v>
      </c>
      <c r="B11" s="44" t="s">
        <v>24</v>
      </c>
      <c r="C11" s="39">
        <v>23</v>
      </c>
      <c r="D11" s="40">
        <v>0.27152777777777776</v>
      </c>
      <c r="E11" s="41">
        <v>117.77</v>
      </c>
      <c r="F11" s="41">
        <v>8.51</v>
      </c>
      <c r="G11" s="41">
        <v>134.79</v>
      </c>
      <c r="H11" s="41">
        <v>99.49</v>
      </c>
      <c r="I11" s="42">
        <v>44235</v>
      </c>
      <c r="J11" s="41">
        <v>134.79</v>
      </c>
      <c r="K11" s="37">
        <v>44232</v>
      </c>
      <c r="L11" s="43">
        <v>391</v>
      </c>
      <c r="N11" s="14">
        <f t="shared" si="0"/>
        <v>117.77</v>
      </c>
      <c r="O11" s="14">
        <v>117.78</v>
      </c>
      <c r="P11" s="14">
        <v>117.53</v>
      </c>
      <c r="Q11" s="15">
        <v>117.81</v>
      </c>
      <c r="R11" s="15">
        <v>120.48</v>
      </c>
      <c r="T11">
        <f t="shared" si="1"/>
        <v>134.79</v>
      </c>
      <c r="V11">
        <f t="shared" si="2"/>
        <v>17.019999999999996</v>
      </c>
      <c r="W11">
        <f t="shared" si="3"/>
        <v>17.009999999999991</v>
      </c>
      <c r="X11">
        <f t="shared" si="4"/>
        <v>17.259999999999991</v>
      </c>
      <c r="Y11">
        <f t="shared" si="5"/>
        <v>16.97999999999999</v>
      </c>
      <c r="Z11">
        <f t="shared" si="6"/>
        <v>14.309999999999988</v>
      </c>
      <c r="AB11" s="30">
        <f t="shared" si="7"/>
        <v>391.45999999999992</v>
      </c>
      <c r="AC11" s="30">
        <f t="shared" si="8"/>
        <v>391.22999999999979</v>
      </c>
      <c r="AD11" s="30">
        <f t="shared" si="9"/>
        <v>396.97999999999979</v>
      </c>
      <c r="AE11" s="30">
        <f t="shared" si="10"/>
        <v>390.53999999999974</v>
      </c>
      <c r="AF11" s="30">
        <f t="shared" si="11"/>
        <v>329.12999999999971</v>
      </c>
    </row>
    <row r="12" spans="1:32" x14ac:dyDescent="0.25">
      <c r="A12" s="37">
        <v>44225</v>
      </c>
      <c r="B12" s="44" t="s">
        <v>25</v>
      </c>
      <c r="C12" s="39">
        <v>39</v>
      </c>
      <c r="D12" s="40">
        <v>0.27499999999999997</v>
      </c>
      <c r="E12" s="41">
        <v>122.56</v>
      </c>
      <c r="F12" s="41">
        <v>5</v>
      </c>
      <c r="G12" s="41">
        <v>132.56</v>
      </c>
      <c r="H12" s="41">
        <v>112.56</v>
      </c>
      <c r="I12" s="42">
        <v>44235</v>
      </c>
      <c r="J12" s="41">
        <v>128.69999999999999</v>
      </c>
      <c r="K12" s="37">
        <v>44235</v>
      </c>
      <c r="L12" s="43">
        <v>239</v>
      </c>
      <c r="N12" s="14">
        <f t="shared" si="0"/>
        <v>122.56</v>
      </c>
      <c r="O12" s="14">
        <v>122.04</v>
      </c>
      <c r="P12" s="14">
        <v>123.34</v>
      </c>
      <c r="Q12" s="15">
        <v>121.42</v>
      </c>
      <c r="R12" s="15">
        <v>124.54</v>
      </c>
      <c r="T12">
        <f t="shared" si="1"/>
        <v>128.69999999999999</v>
      </c>
      <c r="V12">
        <f t="shared" si="2"/>
        <v>6.1399999999999864</v>
      </c>
      <c r="W12">
        <f t="shared" si="3"/>
        <v>6.6599999999999824</v>
      </c>
      <c r="X12">
        <f t="shared" si="4"/>
        <v>5.3599999999999852</v>
      </c>
      <c r="Y12">
        <f t="shared" si="5"/>
        <v>7.2799999999999869</v>
      </c>
      <c r="Z12">
        <f t="shared" si="6"/>
        <v>4.1599999999999824</v>
      </c>
      <c r="AB12" s="30">
        <f t="shared" si="7"/>
        <v>239.45999999999947</v>
      </c>
      <c r="AC12" s="30">
        <f t="shared" si="8"/>
        <v>259.73999999999933</v>
      </c>
      <c r="AD12" s="30">
        <f t="shared" si="9"/>
        <v>209.03999999999942</v>
      </c>
      <c r="AE12" s="30">
        <f t="shared" si="10"/>
        <v>283.9199999999995</v>
      </c>
      <c r="AF12" s="30">
        <f t="shared" si="11"/>
        <v>162.23999999999933</v>
      </c>
    </row>
    <row r="13" spans="1:32" x14ac:dyDescent="0.25">
      <c r="A13" s="37">
        <v>44225</v>
      </c>
      <c r="B13" s="44" t="s">
        <v>26</v>
      </c>
      <c r="C13" s="39">
        <v>61</v>
      </c>
      <c r="D13" s="40">
        <v>0.35555555555555557</v>
      </c>
      <c r="E13" s="41">
        <v>110.36</v>
      </c>
      <c r="F13" s="41">
        <v>3.21</v>
      </c>
      <c r="G13" s="41">
        <v>111.96</v>
      </c>
      <c r="H13" s="41">
        <v>103.94</v>
      </c>
      <c r="I13" s="42">
        <v>44235</v>
      </c>
      <c r="J13" s="41">
        <v>112.64</v>
      </c>
      <c r="K13" s="37">
        <v>44229</v>
      </c>
      <c r="L13" s="43">
        <v>139</v>
      </c>
      <c r="N13" s="14">
        <f t="shared" si="0"/>
        <v>110.36</v>
      </c>
      <c r="O13" s="14">
        <v>110.66</v>
      </c>
      <c r="P13" s="14">
        <v>109.65</v>
      </c>
      <c r="Q13" s="15">
        <v>108.55</v>
      </c>
      <c r="R13" s="15">
        <v>106.99</v>
      </c>
      <c r="T13">
        <f t="shared" si="1"/>
        <v>112.64</v>
      </c>
      <c r="V13">
        <f t="shared" si="2"/>
        <v>2.2800000000000011</v>
      </c>
      <c r="W13">
        <f t="shared" si="3"/>
        <v>1.980000000000004</v>
      </c>
      <c r="X13">
        <f t="shared" si="4"/>
        <v>2.9899999999999949</v>
      </c>
      <c r="Y13">
        <f t="shared" si="5"/>
        <v>4.0900000000000034</v>
      </c>
      <c r="Z13">
        <f t="shared" si="6"/>
        <v>5.6500000000000057</v>
      </c>
      <c r="AB13" s="30">
        <f t="shared" si="7"/>
        <v>139.08000000000007</v>
      </c>
      <c r="AC13" s="30">
        <f t="shared" si="8"/>
        <v>120.78000000000024</v>
      </c>
      <c r="AD13" s="30">
        <f t="shared" si="9"/>
        <v>182.3899999999997</v>
      </c>
      <c r="AE13" s="30">
        <f t="shared" si="10"/>
        <v>249.49000000000021</v>
      </c>
      <c r="AF13" s="30">
        <f t="shared" si="11"/>
        <v>344.65000000000032</v>
      </c>
    </row>
    <row r="14" spans="1:32" x14ac:dyDescent="0.25">
      <c r="A14" s="45">
        <v>44228</v>
      </c>
      <c r="B14" s="46" t="s">
        <v>14</v>
      </c>
      <c r="C14" s="38">
        <v>0.2</v>
      </c>
      <c r="D14" s="47">
        <v>0.125</v>
      </c>
      <c r="E14" s="38">
        <v>3765.25</v>
      </c>
      <c r="F14" s="48">
        <v>51.5</v>
      </c>
      <c r="G14" s="49">
        <v>3816.75</v>
      </c>
      <c r="H14" s="49">
        <v>3713.75</v>
      </c>
      <c r="I14" s="38"/>
      <c r="J14" s="38">
        <v>3816.75</v>
      </c>
      <c r="K14" s="50">
        <v>44229</v>
      </c>
      <c r="L14" s="51">
        <v>493.4</v>
      </c>
      <c r="N14" s="14">
        <f t="shared" si="0"/>
        <v>3765.25</v>
      </c>
      <c r="O14" s="14">
        <v>3768.25</v>
      </c>
      <c r="P14" s="14">
        <v>3769.75</v>
      </c>
      <c r="Q14" s="14">
        <v>3786</v>
      </c>
      <c r="R14" s="14">
        <v>3830.75</v>
      </c>
      <c r="T14" s="29">
        <v>3816.75</v>
      </c>
      <c r="V14">
        <f t="shared" si="2"/>
        <v>51.5</v>
      </c>
      <c r="W14">
        <f t="shared" si="3"/>
        <v>48.5</v>
      </c>
      <c r="X14">
        <f t="shared" si="4"/>
        <v>47</v>
      </c>
      <c r="Y14">
        <f t="shared" si="5"/>
        <v>30.75</v>
      </c>
      <c r="Z14">
        <f t="shared" si="6"/>
        <v>-14</v>
      </c>
      <c r="AB14" s="30">
        <f>V14*2*5</f>
        <v>515</v>
      </c>
      <c r="AC14" s="30">
        <f>W14*2*5</f>
        <v>485</v>
      </c>
      <c r="AD14" s="30">
        <f>X14*2*5</f>
        <v>470</v>
      </c>
      <c r="AE14" s="30">
        <f>Y14*2*5</f>
        <v>307.5</v>
      </c>
      <c r="AF14" s="30" t="s">
        <v>13</v>
      </c>
    </row>
    <row r="15" spans="1:32" x14ac:dyDescent="0.25">
      <c r="A15" s="37">
        <v>44229</v>
      </c>
      <c r="B15" s="44" t="s">
        <v>27</v>
      </c>
      <c r="C15" s="39">
        <v>33</v>
      </c>
      <c r="D15" s="40">
        <v>0.27083333333333331</v>
      </c>
      <c r="E15" s="41">
        <v>193.2</v>
      </c>
      <c r="F15" s="41">
        <v>5.55</v>
      </c>
      <c r="G15" s="41">
        <v>204.3</v>
      </c>
      <c r="H15" s="41">
        <v>182.1</v>
      </c>
      <c r="I15" s="42">
        <v>44238</v>
      </c>
      <c r="J15" s="41">
        <v>204.3</v>
      </c>
      <c r="K15" s="37">
        <v>44235</v>
      </c>
      <c r="L15" s="43">
        <v>366</v>
      </c>
      <c r="N15" s="14">
        <f t="shared" si="0"/>
        <v>193.2</v>
      </c>
      <c r="O15" s="14">
        <v>194.56</v>
      </c>
      <c r="P15" s="14">
        <v>193.93</v>
      </c>
      <c r="Q15" s="14">
        <v>193.36</v>
      </c>
      <c r="R15" s="14">
        <v>194.2</v>
      </c>
      <c r="T15">
        <f>J15</f>
        <v>204.3</v>
      </c>
      <c r="V15">
        <f t="shared" si="2"/>
        <v>11.100000000000023</v>
      </c>
      <c r="W15">
        <f t="shared" si="3"/>
        <v>9.7400000000000091</v>
      </c>
      <c r="X15">
        <f t="shared" si="4"/>
        <v>10.370000000000005</v>
      </c>
      <c r="Y15">
        <f t="shared" si="5"/>
        <v>10.939999999999998</v>
      </c>
      <c r="Z15">
        <f t="shared" si="6"/>
        <v>10.100000000000023</v>
      </c>
      <c r="AB15" s="30">
        <f>V15*C15</f>
        <v>366.30000000000075</v>
      </c>
      <c r="AC15" s="30">
        <f>W15*C15</f>
        <v>321.4200000000003</v>
      </c>
      <c r="AD15" s="30">
        <f>X15*C15</f>
        <v>342.21000000000015</v>
      </c>
      <c r="AE15" s="30">
        <f>Y15*C15</f>
        <v>361.01999999999992</v>
      </c>
      <c r="AF15" s="30">
        <f>Z15*C15</f>
        <v>333.30000000000075</v>
      </c>
    </row>
    <row r="16" spans="1:32" x14ac:dyDescent="0.25">
      <c r="A16" s="37">
        <v>44229</v>
      </c>
      <c r="B16" s="44" t="s">
        <v>28</v>
      </c>
      <c r="C16" s="39">
        <v>114</v>
      </c>
      <c r="D16" s="40">
        <v>0.27638888888888885</v>
      </c>
      <c r="E16" s="41">
        <v>64.55</v>
      </c>
      <c r="F16" s="41">
        <v>1.6</v>
      </c>
      <c r="G16" s="41">
        <v>67.75</v>
      </c>
      <c r="H16" s="41">
        <v>61.35</v>
      </c>
      <c r="I16" s="42">
        <v>44238</v>
      </c>
      <c r="J16" s="41">
        <v>67.75</v>
      </c>
      <c r="K16" s="37">
        <v>44232</v>
      </c>
      <c r="L16" s="43">
        <v>365</v>
      </c>
      <c r="N16" s="14">
        <f t="shared" si="0"/>
        <v>64.55</v>
      </c>
      <c r="O16" s="14">
        <v>64.37</v>
      </c>
      <c r="P16" s="14">
        <v>65</v>
      </c>
      <c r="Q16" s="14">
        <v>65.31</v>
      </c>
      <c r="R16" s="14">
        <v>65.56</v>
      </c>
      <c r="T16">
        <f>J16</f>
        <v>67.75</v>
      </c>
      <c r="V16">
        <f t="shared" si="2"/>
        <v>3.2000000000000028</v>
      </c>
      <c r="W16">
        <f t="shared" si="3"/>
        <v>3.3799999999999955</v>
      </c>
      <c r="X16">
        <f t="shared" si="4"/>
        <v>2.75</v>
      </c>
      <c r="Y16">
        <f t="shared" si="5"/>
        <v>2.4399999999999977</v>
      </c>
      <c r="Z16">
        <f t="shared" si="6"/>
        <v>2.1899999999999977</v>
      </c>
      <c r="AB16" s="30">
        <f>V16*C16</f>
        <v>364.8000000000003</v>
      </c>
      <c r="AC16" s="30">
        <f>W16*C16</f>
        <v>385.31999999999948</v>
      </c>
      <c r="AD16" s="30">
        <f>X16*C16</f>
        <v>313.5</v>
      </c>
      <c r="AE16" s="30">
        <f>Y16*C16</f>
        <v>278.15999999999974</v>
      </c>
      <c r="AF16" s="30">
        <f>Z16*C16</f>
        <v>249.65999999999974</v>
      </c>
    </row>
    <row r="17" spans="1:32" x14ac:dyDescent="0.25">
      <c r="A17" s="45">
        <v>44229</v>
      </c>
      <c r="B17" s="46" t="s">
        <v>14</v>
      </c>
      <c r="C17" s="38">
        <v>0.4</v>
      </c>
      <c r="D17" s="47">
        <v>0.125</v>
      </c>
      <c r="E17" s="38">
        <v>3830.75</v>
      </c>
      <c r="F17" s="48">
        <v>69</v>
      </c>
      <c r="G17" s="38">
        <v>3862.75</v>
      </c>
      <c r="H17" s="49">
        <v>3761.75</v>
      </c>
      <c r="I17" s="38"/>
      <c r="J17" s="38">
        <v>3862.75</v>
      </c>
      <c r="K17" s="50">
        <v>44231</v>
      </c>
      <c r="L17" s="51">
        <v>618.4</v>
      </c>
      <c r="N17" s="14">
        <f t="shared" si="0"/>
        <v>3830.75</v>
      </c>
      <c r="O17" s="14">
        <v>3830</v>
      </c>
      <c r="P17" s="14">
        <v>3829</v>
      </c>
      <c r="Q17" s="14">
        <v>3831.25</v>
      </c>
      <c r="R17" s="14">
        <v>3833</v>
      </c>
      <c r="T17" s="29">
        <v>3862.75</v>
      </c>
      <c r="V17">
        <f t="shared" si="2"/>
        <v>32</v>
      </c>
      <c r="W17">
        <f t="shared" si="3"/>
        <v>32.75</v>
      </c>
      <c r="X17">
        <f t="shared" si="4"/>
        <v>33.75</v>
      </c>
      <c r="Y17">
        <f t="shared" si="5"/>
        <v>31.5</v>
      </c>
      <c r="Z17">
        <f t="shared" si="6"/>
        <v>29.75</v>
      </c>
      <c r="AB17" s="30">
        <f>V17*4*5</f>
        <v>640</v>
      </c>
      <c r="AC17" s="30">
        <f>W17*4*5</f>
        <v>655</v>
      </c>
      <c r="AD17" s="30">
        <f>X17*4*5</f>
        <v>675</v>
      </c>
      <c r="AE17" s="30">
        <f>Y17*4*5</f>
        <v>630</v>
      </c>
      <c r="AF17" s="30">
        <f>Z17*4*5</f>
        <v>595</v>
      </c>
    </row>
    <row r="18" spans="1:32" x14ac:dyDescent="0.25">
      <c r="A18" s="37">
        <v>44230</v>
      </c>
      <c r="B18" s="44" t="s">
        <v>29</v>
      </c>
      <c r="C18" s="39">
        <v>106</v>
      </c>
      <c r="D18" s="40">
        <v>0.28750000000000003</v>
      </c>
      <c r="E18" s="41">
        <v>48.08</v>
      </c>
      <c r="F18" s="41">
        <v>1.72</v>
      </c>
      <c r="G18" s="41">
        <v>51.52</v>
      </c>
      <c r="H18" s="41">
        <v>44.64</v>
      </c>
      <c r="I18" s="42">
        <v>44239</v>
      </c>
      <c r="J18" s="41">
        <v>51.52</v>
      </c>
      <c r="K18" s="37">
        <v>44237</v>
      </c>
      <c r="L18" s="43">
        <v>365</v>
      </c>
      <c r="N18" s="14">
        <f t="shared" si="0"/>
        <v>48.08</v>
      </c>
      <c r="O18" s="14">
        <v>48.26</v>
      </c>
      <c r="P18" s="14">
        <v>48.55</v>
      </c>
      <c r="Q18" s="15">
        <v>48.57</v>
      </c>
      <c r="R18" s="15">
        <v>49.1</v>
      </c>
      <c r="T18">
        <f>J18</f>
        <v>51.52</v>
      </c>
      <c r="V18">
        <f t="shared" si="2"/>
        <v>3.4400000000000048</v>
      </c>
      <c r="W18">
        <f t="shared" si="3"/>
        <v>3.2600000000000051</v>
      </c>
      <c r="X18">
        <f t="shared" si="4"/>
        <v>2.970000000000006</v>
      </c>
      <c r="Y18">
        <f t="shared" si="5"/>
        <v>2.9500000000000028</v>
      </c>
      <c r="Z18">
        <f t="shared" si="6"/>
        <v>2.4200000000000017</v>
      </c>
      <c r="AB18" s="30">
        <f>V18*C18</f>
        <v>364.6400000000005</v>
      </c>
      <c r="AC18" s="30">
        <f>W18*C18</f>
        <v>345.56000000000051</v>
      </c>
      <c r="AD18" s="30">
        <f>X18*C18</f>
        <v>314.82000000000062</v>
      </c>
      <c r="AE18" s="30">
        <f>Y18*C18</f>
        <v>312.70000000000027</v>
      </c>
      <c r="AF18" s="30">
        <f>Z18*C18</f>
        <v>256.52000000000021</v>
      </c>
    </row>
    <row r="19" spans="1:32" ht="17.25" customHeight="1" x14ac:dyDescent="0.25">
      <c r="A19" s="37">
        <v>44230</v>
      </c>
      <c r="B19" s="44" t="s">
        <v>16</v>
      </c>
      <c r="C19" s="39">
        <v>100</v>
      </c>
      <c r="D19" s="40">
        <v>0.30624999999999997</v>
      </c>
      <c r="E19" s="41">
        <v>51.75</v>
      </c>
      <c r="F19" s="41">
        <v>1.82</v>
      </c>
      <c r="G19" s="41">
        <v>55.39</v>
      </c>
      <c r="H19" s="41">
        <v>48.11</v>
      </c>
      <c r="I19" s="42">
        <v>44239</v>
      </c>
      <c r="J19" s="41">
        <v>52.13</v>
      </c>
      <c r="K19" s="37">
        <v>44237</v>
      </c>
      <c r="L19" s="43">
        <v>38</v>
      </c>
      <c r="N19" s="14">
        <f t="shared" si="0"/>
        <v>51.75</v>
      </c>
      <c r="O19" s="14">
        <v>51.54</v>
      </c>
      <c r="P19" s="14">
        <v>51.37</v>
      </c>
      <c r="Q19" s="14">
        <v>51.1</v>
      </c>
      <c r="R19" s="14">
        <v>50.82</v>
      </c>
      <c r="T19">
        <f>J19</f>
        <v>52.13</v>
      </c>
      <c r="V19">
        <f t="shared" si="2"/>
        <v>0.38000000000000256</v>
      </c>
      <c r="W19">
        <f t="shared" si="3"/>
        <v>0.59000000000000341</v>
      </c>
      <c r="X19">
        <f t="shared" si="4"/>
        <v>0.76000000000000512</v>
      </c>
      <c r="Y19">
        <f t="shared" si="5"/>
        <v>1.0300000000000011</v>
      </c>
      <c r="Z19">
        <f t="shared" si="6"/>
        <v>1.3100000000000023</v>
      </c>
      <c r="AB19" s="30">
        <f>V19*C19</f>
        <v>38.000000000000256</v>
      </c>
      <c r="AC19" s="30">
        <f>W19*C19</f>
        <v>59.000000000000341</v>
      </c>
      <c r="AD19" s="30">
        <f>X19*C19</f>
        <v>76.000000000000512</v>
      </c>
      <c r="AE19" s="30">
        <f>Y19*C19</f>
        <v>103.00000000000011</v>
      </c>
      <c r="AF19" s="30">
        <f>Z19*C19</f>
        <v>131.00000000000023</v>
      </c>
    </row>
    <row r="20" spans="1:32" x14ac:dyDescent="0.25">
      <c r="A20" s="45">
        <v>44231</v>
      </c>
      <c r="B20" s="46" t="s">
        <v>14</v>
      </c>
      <c r="C20" s="38">
        <v>0.2</v>
      </c>
      <c r="D20" s="47">
        <v>0.125</v>
      </c>
      <c r="E20" s="38">
        <v>3865.5</v>
      </c>
      <c r="F20" s="48">
        <v>71</v>
      </c>
      <c r="G20" s="38">
        <v>3898</v>
      </c>
      <c r="H20" s="49">
        <v>3794.5</v>
      </c>
      <c r="I20" s="50">
        <v>44237</v>
      </c>
      <c r="J20" s="38">
        <v>3898</v>
      </c>
      <c r="K20" s="50">
        <v>44234</v>
      </c>
      <c r="L20" s="51">
        <v>303.39999999999998</v>
      </c>
      <c r="N20" s="14">
        <f t="shared" si="0"/>
        <v>3865.5</v>
      </c>
      <c r="O20" s="14">
        <v>3866.25</v>
      </c>
      <c r="P20" s="14">
        <v>3866</v>
      </c>
      <c r="Q20" s="14">
        <v>3868</v>
      </c>
      <c r="R20" s="14">
        <v>3888.25</v>
      </c>
      <c r="T20" s="29">
        <v>3898</v>
      </c>
      <c r="V20">
        <f t="shared" si="2"/>
        <v>32.5</v>
      </c>
      <c r="W20">
        <f t="shared" si="3"/>
        <v>31.75</v>
      </c>
      <c r="X20">
        <f t="shared" si="4"/>
        <v>32</v>
      </c>
      <c r="Y20">
        <f t="shared" si="5"/>
        <v>30</v>
      </c>
      <c r="Z20">
        <f t="shared" si="6"/>
        <v>9.75</v>
      </c>
      <c r="AB20" s="30">
        <f>V20*2*5</f>
        <v>325</v>
      </c>
      <c r="AC20" s="30">
        <f>W20*2*5</f>
        <v>317.5</v>
      </c>
      <c r="AD20" s="30">
        <f>X20*2*5</f>
        <v>320</v>
      </c>
      <c r="AE20" s="30">
        <f>Y20*2*5</f>
        <v>300</v>
      </c>
      <c r="AF20" s="30">
        <f>Z20*2*5</f>
        <v>97.5</v>
      </c>
    </row>
    <row r="21" spans="1:32" x14ac:dyDescent="0.25">
      <c r="A21" s="37">
        <v>44235</v>
      </c>
      <c r="B21" s="38" t="s">
        <v>30</v>
      </c>
      <c r="C21" s="39">
        <v>36</v>
      </c>
      <c r="D21" s="40">
        <v>0.2722222222222222</v>
      </c>
      <c r="E21" s="41">
        <v>65.44</v>
      </c>
      <c r="F21" s="41">
        <v>5.5</v>
      </c>
      <c r="G21" s="41">
        <v>76.44</v>
      </c>
      <c r="H21" s="41">
        <v>54.44</v>
      </c>
      <c r="I21" s="42">
        <v>44244</v>
      </c>
      <c r="J21" s="41">
        <v>56.62</v>
      </c>
      <c r="K21" s="37">
        <v>44244</v>
      </c>
      <c r="L21" s="43">
        <v>-318</v>
      </c>
      <c r="N21" s="14">
        <f t="shared" si="0"/>
        <v>65.44</v>
      </c>
      <c r="O21" s="14">
        <v>65.33</v>
      </c>
      <c r="P21" s="14">
        <v>65.61</v>
      </c>
      <c r="Q21" s="14">
        <v>65.53</v>
      </c>
      <c r="R21" s="14">
        <v>66.180000000000007</v>
      </c>
      <c r="T21">
        <f t="shared" ref="T21:T31" si="12">J21</f>
        <v>56.62</v>
      </c>
      <c r="V21">
        <f t="shared" si="2"/>
        <v>-8.82</v>
      </c>
      <c r="W21">
        <f t="shared" si="3"/>
        <v>-8.7100000000000009</v>
      </c>
      <c r="X21">
        <f t="shared" si="4"/>
        <v>-8.990000000000002</v>
      </c>
      <c r="Y21">
        <f t="shared" si="5"/>
        <v>-8.9100000000000037</v>
      </c>
      <c r="Z21">
        <f t="shared" si="6"/>
        <v>-9.5600000000000094</v>
      </c>
      <c r="AB21" s="30">
        <f t="shared" ref="AB21:AB31" si="13">V21*C21</f>
        <v>-317.52</v>
      </c>
      <c r="AC21" s="30">
        <f t="shared" ref="AC21:AC31" si="14">W21*C21</f>
        <v>-313.56000000000006</v>
      </c>
      <c r="AD21" s="30">
        <f t="shared" ref="AD21:AD31" si="15">X21*C21</f>
        <v>-323.6400000000001</v>
      </c>
      <c r="AE21" s="30">
        <f t="shared" ref="AE21:AE31" si="16">Y21*C21</f>
        <v>-320.7600000000001</v>
      </c>
      <c r="AF21" s="30">
        <f t="shared" ref="AF21:AF31" si="17">Z21*C21</f>
        <v>-344.16000000000031</v>
      </c>
    </row>
    <row r="22" spans="1:32" x14ac:dyDescent="0.25">
      <c r="A22" s="37">
        <v>44236</v>
      </c>
      <c r="B22" s="44" t="s">
        <v>31</v>
      </c>
      <c r="C22" s="39">
        <v>34</v>
      </c>
      <c r="D22" s="40">
        <v>0.36319444444444443</v>
      </c>
      <c r="E22" s="52">
        <v>200.76</v>
      </c>
      <c r="F22" s="52">
        <v>5.79</v>
      </c>
      <c r="G22" s="52">
        <v>212.34</v>
      </c>
      <c r="H22" s="52">
        <v>189.18</v>
      </c>
      <c r="I22" s="42">
        <v>44245</v>
      </c>
      <c r="J22" s="41">
        <v>205.3</v>
      </c>
      <c r="K22" s="37">
        <v>44245</v>
      </c>
      <c r="L22" s="43">
        <v>183</v>
      </c>
      <c r="N22" s="14">
        <f t="shared" si="0"/>
        <v>200.76</v>
      </c>
      <c r="O22" s="14">
        <v>201.02</v>
      </c>
      <c r="P22" s="14">
        <v>201.12</v>
      </c>
      <c r="Q22" s="14">
        <v>201.11</v>
      </c>
      <c r="R22" s="14">
        <v>204.24</v>
      </c>
      <c r="T22">
        <f t="shared" si="12"/>
        <v>205.3</v>
      </c>
      <c r="V22">
        <f t="shared" si="2"/>
        <v>4.5400000000000205</v>
      </c>
      <c r="W22">
        <f t="shared" si="3"/>
        <v>4.2800000000000011</v>
      </c>
      <c r="X22">
        <f t="shared" si="4"/>
        <v>4.1800000000000068</v>
      </c>
      <c r="Y22">
        <f t="shared" si="5"/>
        <v>4.1899999999999977</v>
      </c>
      <c r="Z22">
        <f t="shared" si="6"/>
        <v>1.0600000000000023</v>
      </c>
      <c r="AB22" s="30">
        <f t="shared" si="13"/>
        <v>154.3600000000007</v>
      </c>
      <c r="AC22" s="30">
        <f t="shared" si="14"/>
        <v>145.52000000000004</v>
      </c>
      <c r="AD22" s="30">
        <f t="shared" si="15"/>
        <v>142.12000000000023</v>
      </c>
      <c r="AE22" s="30">
        <f t="shared" si="16"/>
        <v>142.45999999999992</v>
      </c>
      <c r="AF22" s="30">
        <f t="shared" si="17"/>
        <v>36.040000000000077</v>
      </c>
    </row>
    <row r="23" spans="1:32" x14ac:dyDescent="0.25">
      <c r="A23" s="37">
        <v>44238</v>
      </c>
      <c r="B23" s="38" t="s">
        <v>32</v>
      </c>
      <c r="C23" s="39">
        <v>42</v>
      </c>
      <c r="D23" s="40">
        <v>0.39999999999999997</v>
      </c>
      <c r="E23" s="41">
        <v>228.5</v>
      </c>
      <c r="F23" s="41">
        <v>4.7</v>
      </c>
      <c r="G23" s="41">
        <v>237.9</v>
      </c>
      <c r="H23" s="41">
        <v>219.1</v>
      </c>
      <c r="I23" s="42">
        <v>44249</v>
      </c>
      <c r="J23" s="41">
        <v>226.69</v>
      </c>
      <c r="K23" s="37">
        <v>44249</v>
      </c>
      <c r="L23" s="43">
        <v>-76</v>
      </c>
      <c r="N23" s="14">
        <f t="shared" si="0"/>
        <v>228.5</v>
      </c>
      <c r="O23" s="14">
        <v>227.98</v>
      </c>
      <c r="P23" s="14">
        <v>227.92</v>
      </c>
      <c r="Q23" s="14">
        <v>227.84</v>
      </c>
      <c r="R23" s="14">
        <v>225.47</v>
      </c>
      <c r="T23">
        <f t="shared" si="12"/>
        <v>226.69</v>
      </c>
      <c r="V23">
        <f t="shared" si="2"/>
        <v>-1.8100000000000023</v>
      </c>
      <c r="W23">
        <f t="shared" si="3"/>
        <v>-1.289999999999992</v>
      </c>
      <c r="X23">
        <f t="shared" si="4"/>
        <v>-1.2299999999999898</v>
      </c>
      <c r="Y23">
        <f t="shared" si="5"/>
        <v>-1.1500000000000057</v>
      </c>
      <c r="Z23">
        <f t="shared" si="6"/>
        <v>1.2199999999999989</v>
      </c>
      <c r="AB23" s="30">
        <f t="shared" si="13"/>
        <v>-76.020000000000095</v>
      </c>
      <c r="AC23" s="30">
        <f t="shared" si="14"/>
        <v>-54.179999999999666</v>
      </c>
      <c r="AD23" s="30">
        <f t="shared" si="15"/>
        <v>-51.65999999999957</v>
      </c>
      <c r="AE23" s="30">
        <f t="shared" si="16"/>
        <v>-48.300000000000239</v>
      </c>
      <c r="AF23" s="30">
        <f t="shared" si="17"/>
        <v>51.239999999999952</v>
      </c>
    </row>
    <row r="24" spans="1:32" x14ac:dyDescent="0.25">
      <c r="A24" s="37">
        <v>44238</v>
      </c>
      <c r="B24" s="38" t="s">
        <v>33</v>
      </c>
      <c r="C24" s="39">
        <v>58</v>
      </c>
      <c r="D24" s="40">
        <v>0.52013888888888882</v>
      </c>
      <c r="E24" s="41">
        <v>144.13</v>
      </c>
      <c r="F24" s="41">
        <v>3.36</v>
      </c>
      <c r="G24" s="41">
        <v>150.85</v>
      </c>
      <c r="H24" s="41">
        <v>137.41</v>
      </c>
      <c r="I24" s="42">
        <v>44249</v>
      </c>
      <c r="J24" s="41">
        <v>137.43</v>
      </c>
      <c r="K24" s="37">
        <v>44243</v>
      </c>
      <c r="L24" s="43">
        <v>-389</v>
      </c>
      <c r="N24" s="14">
        <f t="shared" si="0"/>
        <v>144.13</v>
      </c>
      <c r="O24" s="14">
        <v>144.49</v>
      </c>
      <c r="P24" s="14">
        <v>144</v>
      </c>
      <c r="Q24" s="14">
        <v>144</v>
      </c>
      <c r="R24" s="14">
        <v>139.41999999999999</v>
      </c>
      <c r="T24">
        <f t="shared" si="12"/>
        <v>137.43</v>
      </c>
      <c r="V24">
        <f t="shared" si="2"/>
        <v>-6.6999999999999886</v>
      </c>
      <c r="W24">
        <f t="shared" si="3"/>
        <v>-7.0600000000000023</v>
      </c>
      <c r="X24">
        <f t="shared" si="4"/>
        <v>-6.5699999999999932</v>
      </c>
      <c r="Y24">
        <f t="shared" si="5"/>
        <v>-6.5699999999999932</v>
      </c>
      <c r="Z24">
        <f t="shared" si="6"/>
        <v>-1.9899999999999807</v>
      </c>
      <c r="AB24" s="30">
        <f t="shared" si="13"/>
        <v>-388.59999999999934</v>
      </c>
      <c r="AC24" s="30">
        <f t="shared" si="14"/>
        <v>-409.48000000000013</v>
      </c>
      <c r="AD24" s="30">
        <f t="shared" si="15"/>
        <v>-381.0599999999996</v>
      </c>
      <c r="AE24" s="30">
        <f t="shared" si="16"/>
        <v>-381.0599999999996</v>
      </c>
      <c r="AF24" s="30">
        <f t="shared" si="17"/>
        <v>-115.41999999999888</v>
      </c>
    </row>
    <row r="25" spans="1:32" x14ac:dyDescent="0.25">
      <c r="A25" s="37">
        <v>44239</v>
      </c>
      <c r="B25" s="38" t="s">
        <v>34</v>
      </c>
      <c r="C25" s="39">
        <v>28</v>
      </c>
      <c r="D25" s="40">
        <v>0.27083333333333331</v>
      </c>
      <c r="E25" s="41">
        <v>102.47</v>
      </c>
      <c r="F25" s="41">
        <v>6.87</v>
      </c>
      <c r="G25" s="41">
        <v>116.21</v>
      </c>
      <c r="H25" s="41">
        <v>88.73</v>
      </c>
      <c r="I25" s="42">
        <v>44249</v>
      </c>
      <c r="J25" s="41">
        <v>86.05</v>
      </c>
      <c r="K25" s="37">
        <v>44245</v>
      </c>
      <c r="L25" s="43">
        <v>-460</v>
      </c>
      <c r="N25" s="14">
        <f t="shared" si="0"/>
        <v>102.47</v>
      </c>
      <c r="O25" s="14">
        <v>100.77</v>
      </c>
      <c r="P25" s="14">
        <v>100.41</v>
      </c>
      <c r="Q25" s="14">
        <v>102.75</v>
      </c>
      <c r="R25" s="14">
        <v>103.81</v>
      </c>
      <c r="T25">
        <f t="shared" si="12"/>
        <v>86.05</v>
      </c>
      <c r="V25">
        <f t="shared" si="2"/>
        <v>-16.420000000000002</v>
      </c>
      <c r="W25">
        <f t="shared" si="3"/>
        <v>-14.719999999999999</v>
      </c>
      <c r="X25">
        <f t="shared" si="4"/>
        <v>-14.36</v>
      </c>
      <c r="Y25">
        <f t="shared" si="5"/>
        <v>-16.700000000000003</v>
      </c>
      <c r="Z25">
        <f t="shared" si="6"/>
        <v>-17.760000000000005</v>
      </c>
      <c r="AB25" s="30">
        <f t="shared" si="13"/>
        <v>-459.76000000000005</v>
      </c>
      <c r="AC25" s="30">
        <f t="shared" si="14"/>
        <v>-412.15999999999997</v>
      </c>
      <c r="AD25" s="30">
        <f t="shared" si="15"/>
        <v>-402.08</v>
      </c>
      <c r="AE25" s="30">
        <f t="shared" si="16"/>
        <v>-467.60000000000008</v>
      </c>
      <c r="AF25" s="30">
        <f t="shared" si="17"/>
        <v>-497.28000000000014</v>
      </c>
    </row>
    <row r="26" spans="1:32" x14ac:dyDescent="0.25">
      <c r="A26" s="37">
        <v>44239</v>
      </c>
      <c r="B26" s="38" t="s">
        <v>35</v>
      </c>
      <c r="C26" s="39">
        <v>55</v>
      </c>
      <c r="D26" s="40">
        <v>0.28472222222222221</v>
      </c>
      <c r="E26" s="41">
        <v>32.85</v>
      </c>
      <c r="F26" s="41">
        <v>3.54</v>
      </c>
      <c r="G26" s="41">
        <v>39.93</v>
      </c>
      <c r="H26" s="41">
        <v>25.77</v>
      </c>
      <c r="I26" s="42">
        <v>44249</v>
      </c>
      <c r="J26" s="41">
        <v>24.96</v>
      </c>
      <c r="K26" s="37">
        <v>44245</v>
      </c>
      <c r="L26" s="43">
        <v>-434</v>
      </c>
      <c r="N26" s="14">
        <f t="shared" si="0"/>
        <v>32.85</v>
      </c>
      <c r="O26" s="14">
        <v>32.56</v>
      </c>
      <c r="P26" s="14">
        <v>32.39</v>
      </c>
      <c r="Q26" s="14">
        <v>31.97</v>
      </c>
      <c r="R26" s="14">
        <v>28.97</v>
      </c>
      <c r="T26">
        <f t="shared" si="12"/>
        <v>24.96</v>
      </c>
      <c r="V26">
        <f t="shared" si="2"/>
        <v>-7.8900000000000006</v>
      </c>
      <c r="W26">
        <f t="shared" si="3"/>
        <v>-7.6000000000000014</v>
      </c>
      <c r="X26">
        <f t="shared" si="4"/>
        <v>-7.43</v>
      </c>
      <c r="Y26">
        <f t="shared" si="5"/>
        <v>-7.009999999999998</v>
      </c>
      <c r="Z26">
        <f t="shared" si="6"/>
        <v>-4.009999999999998</v>
      </c>
      <c r="AB26" s="30">
        <f t="shared" si="13"/>
        <v>-433.95000000000005</v>
      </c>
      <c r="AC26" s="30">
        <f t="shared" si="14"/>
        <v>-418.00000000000006</v>
      </c>
      <c r="AD26" s="30">
        <f t="shared" si="15"/>
        <v>-408.65</v>
      </c>
      <c r="AE26" s="30">
        <f t="shared" si="16"/>
        <v>-385.5499999999999</v>
      </c>
      <c r="AF26" s="30">
        <f t="shared" si="17"/>
        <v>-220.5499999999999</v>
      </c>
    </row>
    <row r="27" spans="1:32" x14ac:dyDescent="0.25">
      <c r="A27" s="37">
        <v>44244</v>
      </c>
      <c r="B27" s="38" t="s">
        <v>36</v>
      </c>
      <c r="C27" s="39">
        <v>77</v>
      </c>
      <c r="D27" s="40">
        <v>0.27083333333333331</v>
      </c>
      <c r="E27" s="41">
        <v>78.23</v>
      </c>
      <c r="F27" s="41">
        <v>2.68</v>
      </c>
      <c r="G27" s="41">
        <v>83.59</v>
      </c>
      <c r="H27" s="41">
        <v>72.87</v>
      </c>
      <c r="I27" s="42">
        <v>44253</v>
      </c>
      <c r="J27" s="41">
        <v>75.66</v>
      </c>
      <c r="K27" s="37">
        <v>44253</v>
      </c>
      <c r="L27" s="43">
        <v>-198</v>
      </c>
      <c r="N27" s="14">
        <f t="shared" si="0"/>
        <v>78.23</v>
      </c>
      <c r="O27" s="14">
        <v>78.930000000000007</v>
      </c>
      <c r="P27" s="14">
        <v>77.16</v>
      </c>
      <c r="Q27" s="14">
        <v>77.989999999999995</v>
      </c>
      <c r="R27" s="14">
        <v>77.599999999999994</v>
      </c>
      <c r="T27">
        <f t="shared" si="12"/>
        <v>75.66</v>
      </c>
      <c r="V27">
        <f t="shared" si="2"/>
        <v>-2.5700000000000074</v>
      </c>
      <c r="W27">
        <f t="shared" si="3"/>
        <v>-3.2700000000000102</v>
      </c>
      <c r="X27">
        <f t="shared" si="4"/>
        <v>-1.5</v>
      </c>
      <c r="Y27">
        <f t="shared" si="5"/>
        <v>-2.3299999999999983</v>
      </c>
      <c r="Z27">
        <f t="shared" si="6"/>
        <v>-1.9399999999999977</v>
      </c>
      <c r="AB27" s="30">
        <f t="shared" si="13"/>
        <v>-197.89000000000055</v>
      </c>
      <c r="AC27" s="30">
        <f t="shared" si="14"/>
        <v>-251.79000000000079</v>
      </c>
      <c r="AD27" s="30">
        <f t="shared" si="15"/>
        <v>-115.5</v>
      </c>
      <c r="AE27" s="30">
        <f t="shared" si="16"/>
        <v>-179.40999999999985</v>
      </c>
      <c r="AF27" s="30">
        <f t="shared" si="17"/>
        <v>-149.37999999999982</v>
      </c>
    </row>
    <row r="28" spans="1:32" x14ac:dyDescent="0.25">
      <c r="A28" s="37">
        <v>44244</v>
      </c>
      <c r="B28" s="38" t="s">
        <v>37</v>
      </c>
      <c r="C28" s="39">
        <v>67</v>
      </c>
      <c r="D28" s="40">
        <v>0.27083333333333331</v>
      </c>
      <c r="E28" s="41">
        <v>87.78</v>
      </c>
      <c r="F28" s="41">
        <v>3.08</v>
      </c>
      <c r="G28" s="41">
        <v>93.94</v>
      </c>
      <c r="H28" s="41">
        <v>81.62</v>
      </c>
      <c r="I28" s="42">
        <v>44253</v>
      </c>
      <c r="J28" s="41">
        <v>81.62</v>
      </c>
      <c r="K28" s="37">
        <v>44252</v>
      </c>
      <c r="L28" s="43">
        <v>-413</v>
      </c>
      <c r="N28" s="14">
        <f t="shared" si="0"/>
        <v>87.78</v>
      </c>
      <c r="O28" s="14">
        <v>88.05</v>
      </c>
      <c r="P28" s="14">
        <v>86.29</v>
      </c>
      <c r="Q28" s="14">
        <v>86.7</v>
      </c>
      <c r="R28" s="14">
        <v>87.13</v>
      </c>
      <c r="T28">
        <f t="shared" si="12"/>
        <v>81.62</v>
      </c>
      <c r="V28">
        <f t="shared" si="2"/>
        <v>-6.1599999999999966</v>
      </c>
      <c r="W28">
        <f t="shared" si="3"/>
        <v>-6.4299999999999926</v>
      </c>
      <c r="X28">
        <f t="shared" si="4"/>
        <v>-4.6700000000000017</v>
      </c>
      <c r="Y28">
        <f t="shared" si="5"/>
        <v>-5.0799999999999983</v>
      </c>
      <c r="Z28">
        <f t="shared" si="6"/>
        <v>-5.5099999999999909</v>
      </c>
      <c r="AB28" s="30">
        <f t="shared" si="13"/>
        <v>-412.7199999999998</v>
      </c>
      <c r="AC28" s="30">
        <f t="shared" si="14"/>
        <v>-430.80999999999949</v>
      </c>
      <c r="AD28" s="30">
        <f t="shared" si="15"/>
        <v>-312.8900000000001</v>
      </c>
      <c r="AE28" s="30">
        <f t="shared" si="16"/>
        <v>-340.3599999999999</v>
      </c>
      <c r="AF28" s="30">
        <f t="shared" si="17"/>
        <v>-369.16999999999939</v>
      </c>
    </row>
    <row r="29" spans="1:32" x14ac:dyDescent="0.25">
      <c r="A29" s="37">
        <v>44244</v>
      </c>
      <c r="B29" s="38" t="s">
        <v>38</v>
      </c>
      <c r="C29" s="39">
        <v>40</v>
      </c>
      <c r="D29" s="40">
        <v>0.27083333333333331</v>
      </c>
      <c r="E29" s="41">
        <v>113.05</v>
      </c>
      <c r="F29" s="41">
        <v>5.05</v>
      </c>
      <c r="G29" s="41">
        <v>123.15</v>
      </c>
      <c r="H29" s="41">
        <v>102.95</v>
      </c>
      <c r="I29" s="42">
        <v>44253</v>
      </c>
      <c r="J29" s="41">
        <v>114.35</v>
      </c>
      <c r="K29" s="37">
        <v>44253</v>
      </c>
      <c r="L29" s="43">
        <v>52</v>
      </c>
      <c r="N29" s="14">
        <f t="shared" si="0"/>
        <v>113.05</v>
      </c>
      <c r="O29" s="14">
        <v>112.25</v>
      </c>
      <c r="P29" s="14">
        <v>111.78</v>
      </c>
      <c r="Q29" s="14">
        <v>111.84</v>
      </c>
      <c r="R29" s="14">
        <v>108</v>
      </c>
      <c r="T29" s="33">
        <f t="shared" si="12"/>
        <v>114.35</v>
      </c>
      <c r="V29">
        <f t="shared" si="2"/>
        <v>1.2999999999999972</v>
      </c>
      <c r="W29">
        <f t="shared" si="3"/>
        <v>2.0999999999999943</v>
      </c>
      <c r="X29">
        <f t="shared" si="4"/>
        <v>2.5699999999999932</v>
      </c>
      <c r="Y29">
        <f t="shared" si="5"/>
        <v>2.5099999999999909</v>
      </c>
      <c r="Z29">
        <f t="shared" si="6"/>
        <v>6.3499999999999943</v>
      </c>
      <c r="AB29" s="30">
        <f t="shared" si="13"/>
        <v>51.999999999999886</v>
      </c>
      <c r="AC29" s="30">
        <f t="shared" si="14"/>
        <v>83.999999999999773</v>
      </c>
      <c r="AD29" s="30">
        <f t="shared" si="15"/>
        <v>102.79999999999973</v>
      </c>
      <c r="AE29" s="30">
        <f t="shared" si="16"/>
        <v>100.39999999999964</v>
      </c>
      <c r="AF29" s="30">
        <f t="shared" si="17"/>
        <v>253.99999999999977</v>
      </c>
    </row>
    <row r="30" spans="1:32" x14ac:dyDescent="0.25">
      <c r="A30" s="37">
        <v>44244</v>
      </c>
      <c r="B30" s="38" t="s">
        <v>39</v>
      </c>
      <c r="C30" s="39">
        <v>34</v>
      </c>
      <c r="D30" s="40">
        <v>0.2722222222222222</v>
      </c>
      <c r="E30" s="41">
        <v>48.05</v>
      </c>
      <c r="F30" s="41">
        <v>5.92</v>
      </c>
      <c r="G30" s="41">
        <v>59.89</v>
      </c>
      <c r="H30" s="41">
        <v>36.21</v>
      </c>
      <c r="I30" s="42">
        <v>44253</v>
      </c>
      <c r="J30" s="41">
        <v>36.6</v>
      </c>
      <c r="K30" s="37">
        <v>44253</v>
      </c>
      <c r="L30" s="43">
        <v>-389</v>
      </c>
      <c r="N30" s="14">
        <f t="shared" si="0"/>
        <v>48.05</v>
      </c>
      <c r="O30" s="14">
        <v>48.51</v>
      </c>
      <c r="P30" s="14">
        <v>48.67</v>
      </c>
      <c r="Q30" s="14">
        <v>48.27</v>
      </c>
      <c r="R30" s="14">
        <v>48.08</v>
      </c>
      <c r="T30" s="33">
        <f t="shared" si="12"/>
        <v>36.6</v>
      </c>
      <c r="V30">
        <f t="shared" si="2"/>
        <v>-11.449999999999996</v>
      </c>
      <c r="W30">
        <f t="shared" si="3"/>
        <v>-11.909999999999997</v>
      </c>
      <c r="X30">
        <f t="shared" si="4"/>
        <v>-12.07</v>
      </c>
      <c r="Y30">
        <f t="shared" si="5"/>
        <v>-11.670000000000002</v>
      </c>
      <c r="Z30">
        <f t="shared" si="6"/>
        <v>-11.479999999999997</v>
      </c>
      <c r="AB30" s="30">
        <f t="shared" si="13"/>
        <v>-389.29999999999984</v>
      </c>
      <c r="AC30" s="30">
        <f t="shared" si="14"/>
        <v>-404.93999999999988</v>
      </c>
      <c r="AD30" s="30">
        <f t="shared" si="15"/>
        <v>-410.38</v>
      </c>
      <c r="AE30" s="30">
        <f t="shared" si="16"/>
        <v>-396.78000000000009</v>
      </c>
      <c r="AF30" s="30">
        <f t="shared" si="17"/>
        <v>-390.31999999999988</v>
      </c>
    </row>
    <row r="31" spans="1:32" x14ac:dyDescent="0.25">
      <c r="A31" s="37">
        <v>44245</v>
      </c>
      <c r="B31" s="38" t="s">
        <v>40</v>
      </c>
      <c r="C31" s="39">
        <v>93</v>
      </c>
      <c r="D31" s="40">
        <v>0.28541666666666665</v>
      </c>
      <c r="E31" s="41">
        <v>105.31</v>
      </c>
      <c r="F31" s="41">
        <v>2.2200000000000002</v>
      </c>
      <c r="G31" s="41">
        <v>109.75</v>
      </c>
      <c r="H31" s="41">
        <v>100.87</v>
      </c>
      <c r="I31" s="42">
        <v>44256</v>
      </c>
      <c r="J31" s="41">
        <v>100.82</v>
      </c>
      <c r="K31" s="37">
        <v>44252</v>
      </c>
      <c r="L31" s="43">
        <v>-418</v>
      </c>
      <c r="N31" s="14">
        <f t="shared" si="0"/>
        <v>105.31</v>
      </c>
      <c r="O31" s="14">
        <v>105.08</v>
      </c>
      <c r="P31" s="14">
        <v>105.8</v>
      </c>
      <c r="Q31" s="14">
        <v>105.4</v>
      </c>
      <c r="R31" s="14">
        <v>106.16</v>
      </c>
      <c r="T31" s="33">
        <f t="shared" si="12"/>
        <v>100.82</v>
      </c>
      <c r="V31">
        <f t="shared" si="2"/>
        <v>-4.4900000000000091</v>
      </c>
      <c r="W31">
        <f t="shared" si="3"/>
        <v>-4.2600000000000051</v>
      </c>
      <c r="X31">
        <f t="shared" si="4"/>
        <v>-4.980000000000004</v>
      </c>
      <c r="Y31">
        <f t="shared" si="5"/>
        <v>-4.5800000000000125</v>
      </c>
      <c r="Z31">
        <f t="shared" si="6"/>
        <v>-5.3400000000000034</v>
      </c>
      <c r="AB31" s="30">
        <f t="shared" si="13"/>
        <v>-417.57000000000085</v>
      </c>
      <c r="AC31" s="30">
        <f t="shared" si="14"/>
        <v>-396.18000000000046</v>
      </c>
      <c r="AD31" s="30">
        <f t="shared" si="15"/>
        <v>-463.14000000000038</v>
      </c>
      <c r="AE31" s="30">
        <f t="shared" si="16"/>
        <v>-425.94000000000119</v>
      </c>
      <c r="AF31" s="30">
        <f t="shared" si="17"/>
        <v>-496.62000000000035</v>
      </c>
    </row>
    <row r="33" spans="27:32" x14ac:dyDescent="0.25">
      <c r="AA33" t="s">
        <v>57</v>
      </c>
      <c r="AB33">
        <f>SUM(AB3:AB31)</f>
        <v>1328.520000000002</v>
      </c>
      <c r="AC33">
        <f t="shared" ref="AC33:AF33" si="18">SUM(AC3:AC31)</f>
        <v>1758.95</v>
      </c>
      <c r="AD33">
        <f t="shared" si="18"/>
        <v>1406.8400000000006</v>
      </c>
      <c r="AE33">
        <f t="shared" si="18"/>
        <v>1418.1099999999976</v>
      </c>
      <c r="AF33">
        <f t="shared" si="18"/>
        <v>1766.3700000000022</v>
      </c>
    </row>
    <row r="35" spans="27:32" x14ac:dyDescent="0.25">
      <c r="AB35" s="28">
        <f>AB33/39285</f>
        <v>3.3817487590683516E-2</v>
      </c>
      <c r="AC35" s="28">
        <f>AC33/39285</f>
        <v>4.4774086801578211E-2</v>
      </c>
      <c r="AD35" s="28">
        <f>AD33/39285</f>
        <v>3.5811123838615261E-2</v>
      </c>
      <c r="AE35" s="28">
        <f>AE33/39285</f>
        <v>3.6098001781850519E-2</v>
      </c>
      <c r="AF35" s="28">
        <f>AF33/39285</f>
        <v>4.4962962962963017E-2</v>
      </c>
    </row>
  </sheetData>
  <sortState xmlns:xlrd2="http://schemas.microsoft.com/office/spreadsheetml/2017/richdata2" ref="A3:AZ31">
    <sortCondition ref="A3:A31"/>
  </sortState>
  <mergeCells count="3">
    <mergeCell ref="N1:R1"/>
    <mergeCell ref="V1:Z1"/>
    <mergeCell ref="AB1:A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756D-ABDB-4FB0-8895-7508C783BA5E}">
  <dimension ref="A1:AI42"/>
  <sheetViews>
    <sheetView topLeftCell="O13" workbookViewId="0">
      <selection activeCell="O13" sqref="A1:XFD1048576"/>
    </sheetView>
  </sheetViews>
  <sheetFormatPr defaultRowHeight="15" x14ac:dyDescent="0.25"/>
  <cols>
    <col min="1" max="1" width="14" customWidth="1"/>
    <col min="3" max="4" width="9.140625" style="20"/>
    <col min="17" max="17" width="7.7109375" customWidth="1"/>
    <col min="18" max="18" width="9.7109375" customWidth="1"/>
    <col min="19" max="19" width="8.140625" customWidth="1"/>
    <col min="20" max="20" width="7.42578125" customWidth="1"/>
  </cols>
  <sheetData>
    <row r="1" spans="1:35" ht="15.75" thickBot="1" x14ac:dyDescent="0.3">
      <c r="Q1" s="53" t="s">
        <v>48</v>
      </c>
      <c r="R1" s="53"/>
      <c r="S1" s="53"/>
      <c r="T1" s="53"/>
      <c r="U1" s="53"/>
      <c r="Y1" s="53" t="s">
        <v>55</v>
      </c>
      <c r="Z1" s="53"/>
      <c r="AA1" s="53"/>
      <c r="AB1" s="53"/>
      <c r="AC1" s="53"/>
      <c r="AE1" s="53" t="s">
        <v>56</v>
      </c>
      <c r="AF1" s="53"/>
      <c r="AG1" s="53"/>
      <c r="AH1" s="53"/>
      <c r="AI1" s="53"/>
    </row>
    <row r="2" spans="1:35" s="16" customFormat="1" ht="15.75" thickBot="1" x14ac:dyDescent="0.3">
      <c r="A2" s="17" t="s">
        <v>1</v>
      </c>
      <c r="B2" s="17" t="s">
        <v>2</v>
      </c>
      <c r="C2" s="21" t="s">
        <v>3</v>
      </c>
      <c r="D2" s="21"/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8" t="s">
        <v>12</v>
      </c>
      <c r="N2" s="18"/>
      <c r="O2" s="17" t="s">
        <v>0</v>
      </c>
      <c r="Q2" s="19" t="s">
        <v>49</v>
      </c>
      <c r="R2" s="19" t="s">
        <v>50</v>
      </c>
      <c r="S2" s="19" t="s">
        <v>51</v>
      </c>
      <c r="T2" s="19" t="s">
        <v>52</v>
      </c>
      <c r="U2" s="19" t="s">
        <v>53</v>
      </c>
      <c r="W2" s="16" t="s">
        <v>54</v>
      </c>
      <c r="Y2" s="19" t="s">
        <v>49</v>
      </c>
      <c r="Z2" s="19" t="s">
        <v>50</v>
      </c>
      <c r="AA2" s="19" t="s">
        <v>51</v>
      </c>
      <c r="AB2" s="19" t="s">
        <v>52</v>
      </c>
      <c r="AC2" s="19" t="s">
        <v>53</v>
      </c>
      <c r="AE2" s="19" t="s">
        <v>49</v>
      </c>
      <c r="AF2" s="19" t="s">
        <v>50</v>
      </c>
      <c r="AG2" s="19" t="s">
        <v>51</v>
      </c>
      <c r="AH2" s="19" t="s">
        <v>52</v>
      </c>
      <c r="AI2" s="19" t="s">
        <v>53</v>
      </c>
    </row>
    <row r="3" spans="1:35" ht="15.75" thickBot="1" x14ac:dyDescent="0.3">
      <c r="A3" s="7">
        <v>44222</v>
      </c>
      <c r="B3" s="2" t="s">
        <v>19</v>
      </c>
      <c r="C3" s="22">
        <v>56</v>
      </c>
      <c r="D3" s="23">
        <v>0.27083333333333331</v>
      </c>
      <c r="E3" s="3">
        <v>153.26</v>
      </c>
      <c r="F3" s="3">
        <v>3.45</v>
      </c>
      <c r="G3" s="3">
        <v>160.16</v>
      </c>
      <c r="H3" s="3">
        <v>146.36000000000001</v>
      </c>
      <c r="I3" s="1">
        <v>44231</v>
      </c>
      <c r="J3" s="3">
        <v>148.08000000000001</v>
      </c>
      <c r="K3" s="4">
        <v>-5.18</v>
      </c>
      <c r="L3" s="4">
        <v>-0.75</v>
      </c>
      <c r="M3" s="5">
        <v>44229</v>
      </c>
      <c r="N3" s="5" t="str">
        <f t="shared" ref="N3:N33" si="0">IF(M3=I3,"YES","NO")</f>
        <v>NO</v>
      </c>
      <c r="O3" s="6">
        <v>-290</v>
      </c>
      <c r="Q3" s="14">
        <f>E3</f>
        <v>153.26</v>
      </c>
      <c r="R3" s="14">
        <v>153.01</v>
      </c>
      <c r="S3" s="14">
        <v>154.09</v>
      </c>
      <c r="T3" s="14">
        <v>154.09</v>
      </c>
      <c r="U3" s="14">
        <v>151.47</v>
      </c>
      <c r="W3">
        <f>J3</f>
        <v>148.08000000000001</v>
      </c>
      <c r="Y3">
        <f>W3-Q3</f>
        <v>-5.1799999999999784</v>
      </c>
      <c r="Z3">
        <f>W3-R3</f>
        <v>-4.9299999999999784</v>
      </c>
      <c r="AA3">
        <f>W3-S3</f>
        <v>-6.0099999999999909</v>
      </c>
      <c r="AB3">
        <f>W3-T3</f>
        <v>-6.0099999999999909</v>
      </c>
      <c r="AC3">
        <f>W3-U3</f>
        <v>-3.3899999999999864</v>
      </c>
      <c r="AE3">
        <f>Y3*C3</f>
        <v>-290.07999999999879</v>
      </c>
      <c r="AF3">
        <f>Z3*C3</f>
        <v>-276.07999999999879</v>
      </c>
      <c r="AG3">
        <f>AA3*C3</f>
        <v>-336.55999999999949</v>
      </c>
      <c r="AH3">
        <f>AB3*C3</f>
        <v>-336.55999999999949</v>
      </c>
      <c r="AI3">
        <f>AC3*C3</f>
        <v>-189.83999999999924</v>
      </c>
    </row>
    <row r="4" spans="1:35" ht="15.75" thickBot="1" x14ac:dyDescent="0.3">
      <c r="A4" s="7">
        <v>44222</v>
      </c>
      <c r="B4" s="2" t="s">
        <v>20</v>
      </c>
      <c r="C4" s="22">
        <v>80</v>
      </c>
      <c r="D4" s="23">
        <v>0.2722222222222222</v>
      </c>
      <c r="E4" s="3">
        <v>126.5</v>
      </c>
      <c r="F4" s="3">
        <v>2.4500000000000002</v>
      </c>
      <c r="G4" s="3">
        <v>131.4</v>
      </c>
      <c r="H4" s="3">
        <v>121.6</v>
      </c>
      <c r="I4" s="1">
        <v>44231</v>
      </c>
      <c r="J4" s="3">
        <v>121.45</v>
      </c>
      <c r="K4" s="4">
        <v>-5.05</v>
      </c>
      <c r="L4" s="4">
        <v>-1.03</v>
      </c>
      <c r="M4" s="5">
        <v>44223</v>
      </c>
      <c r="N4" s="5" t="str">
        <f t="shared" si="0"/>
        <v>NO</v>
      </c>
      <c r="O4" s="6">
        <v>-404</v>
      </c>
      <c r="Q4" s="14">
        <f t="shared" ref="Q4:Q36" si="1">E4</f>
        <v>126.5</v>
      </c>
      <c r="R4" s="14">
        <v>126.38</v>
      </c>
      <c r="S4" s="14">
        <v>126.54</v>
      </c>
      <c r="T4" s="14">
        <v>125.55</v>
      </c>
      <c r="U4" s="14">
        <v>121.26</v>
      </c>
      <c r="W4">
        <f t="shared" ref="W4:W33" si="2">J4</f>
        <v>121.45</v>
      </c>
      <c r="Y4">
        <f t="shared" ref="Y4:Y36" si="3">W4-Q4</f>
        <v>-5.0499999999999972</v>
      </c>
      <c r="Z4">
        <f t="shared" ref="Z4:Z36" si="4">W4-R4</f>
        <v>-4.9299999999999926</v>
      </c>
      <c r="AA4">
        <f t="shared" ref="AA4:AA36" si="5">W4-S4</f>
        <v>-5.0900000000000034</v>
      </c>
      <c r="AB4">
        <f t="shared" ref="AB4:AB36" si="6">W4-T4</f>
        <v>-4.0999999999999943</v>
      </c>
      <c r="AC4">
        <f t="shared" ref="AC4:AC36" si="7">W4-U4</f>
        <v>0.18999999999999773</v>
      </c>
      <c r="AE4">
        <f t="shared" ref="AE4:AE33" si="8">Y4*C4</f>
        <v>-403.99999999999977</v>
      </c>
      <c r="AF4">
        <f t="shared" ref="AF4:AF33" si="9">Z4*C4</f>
        <v>-394.39999999999941</v>
      </c>
      <c r="AG4">
        <f t="shared" ref="AG4:AG33" si="10">AA4*C4</f>
        <v>-407.20000000000027</v>
      </c>
      <c r="AH4">
        <f t="shared" ref="AH4:AH33" si="11">AB4*C4</f>
        <v>-327.99999999999955</v>
      </c>
      <c r="AI4">
        <f t="shared" ref="AI4:AI33" si="12">AC4*C4</f>
        <v>15.199999999999818</v>
      </c>
    </row>
    <row r="5" spans="1:35" ht="15.75" thickBot="1" x14ac:dyDescent="0.3">
      <c r="A5" s="8">
        <v>44223</v>
      </c>
      <c r="B5" s="9" t="s">
        <v>15</v>
      </c>
      <c r="C5" s="22">
        <v>82</v>
      </c>
      <c r="D5" s="23">
        <v>0.27083333333333331</v>
      </c>
      <c r="E5" s="3">
        <v>122.08</v>
      </c>
      <c r="F5" s="3">
        <v>2.38</v>
      </c>
      <c r="G5" s="3">
        <v>126.84</v>
      </c>
      <c r="H5" s="3">
        <v>117.32</v>
      </c>
      <c r="I5" s="1">
        <v>44232</v>
      </c>
      <c r="J5" s="3">
        <v>124.86</v>
      </c>
      <c r="K5" s="4">
        <v>2.78</v>
      </c>
      <c r="L5" s="4">
        <v>0.57999999999999996</v>
      </c>
      <c r="M5" s="5">
        <v>44232</v>
      </c>
      <c r="N5" s="5" t="str">
        <f t="shared" si="0"/>
        <v>YES</v>
      </c>
      <c r="O5" s="6">
        <v>228</v>
      </c>
      <c r="Q5" s="14">
        <f t="shared" si="1"/>
        <v>122.08</v>
      </c>
      <c r="R5" s="14">
        <v>119.34</v>
      </c>
      <c r="S5" s="14">
        <v>121.45</v>
      </c>
      <c r="T5" s="14">
        <v>120.28</v>
      </c>
      <c r="U5" s="14">
        <v>119</v>
      </c>
      <c r="W5">
        <f t="shared" si="2"/>
        <v>124.86</v>
      </c>
      <c r="Y5">
        <f t="shared" si="3"/>
        <v>2.7800000000000011</v>
      </c>
      <c r="Z5">
        <f t="shared" si="4"/>
        <v>5.519999999999996</v>
      </c>
      <c r="AA5">
        <f t="shared" si="5"/>
        <v>3.4099999999999966</v>
      </c>
      <c r="AB5">
        <f t="shared" si="6"/>
        <v>4.5799999999999983</v>
      </c>
      <c r="AC5">
        <f t="shared" si="7"/>
        <v>5.8599999999999994</v>
      </c>
      <c r="AE5">
        <f t="shared" si="8"/>
        <v>227.96000000000009</v>
      </c>
      <c r="AF5">
        <f t="shared" si="9"/>
        <v>452.63999999999965</v>
      </c>
      <c r="AG5">
        <f t="shared" si="10"/>
        <v>279.61999999999972</v>
      </c>
      <c r="AH5">
        <f t="shared" si="11"/>
        <v>375.55999999999983</v>
      </c>
      <c r="AI5">
        <f t="shared" si="12"/>
        <v>480.52</v>
      </c>
    </row>
    <row r="6" spans="1:35" ht="15.75" thickBot="1" x14ac:dyDescent="0.3">
      <c r="A6" s="8">
        <v>44223</v>
      </c>
      <c r="B6" s="9" t="s">
        <v>21</v>
      </c>
      <c r="C6" s="22">
        <v>28</v>
      </c>
      <c r="D6" s="23">
        <v>0.27083333333333331</v>
      </c>
      <c r="E6" s="3">
        <v>289.79000000000002</v>
      </c>
      <c r="F6" s="3">
        <v>6.95</v>
      </c>
      <c r="G6" s="3">
        <v>303.69</v>
      </c>
      <c r="H6" s="3">
        <v>275.89</v>
      </c>
      <c r="I6" s="1">
        <v>44232</v>
      </c>
      <c r="J6" s="3">
        <v>303.69</v>
      </c>
      <c r="K6" s="4">
        <v>13.9</v>
      </c>
      <c r="L6" s="4">
        <v>1</v>
      </c>
      <c r="M6" s="5">
        <v>44229</v>
      </c>
      <c r="N6" s="5" t="str">
        <f t="shared" si="0"/>
        <v>NO</v>
      </c>
      <c r="O6" s="6">
        <v>389</v>
      </c>
      <c r="Q6" s="14">
        <f t="shared" si="1"/>
        <v>289.79000000000002</v>
      </c>
      <c r="R6" s="14">
        <v>282.67</v>
      </c>
      <c r="S6" s="14">
        <v>288.8</v>
      </c>
      <c r="T6" s="14">
        <v>284.97000000000003</v>
      </c>
      <c r="U6" s="14">
        <v>287.27999999999997</v>
      </c>
      <c r="W6">
        <f t="shared" si="2"/>
        <v>303.69</v>
      </c>
      <c r="Y6">
        <f t="shared" si="3"/>
        <v>13.899999999999977</v>
      </c>
      <c r="Z6">
        <f t="shared" si="4"/>
        <v>21.019999999999982</v>
      </c>
      <c r="AA6">
        <f t="shared" si="5"/>
        <v>14.889999999999986</v>
      </c>
      <c r="AB6">
        <f t="shared" si="6"/>
        <v>18.71999999999997</v>
      </c>
      <c r="AC6">
        <f t="shared" si="7"/>
        <v>16.410000000000025</v>
      </c>
      <c r="AE6">
        <f t="shared" si="8"/>
        <v>389.19999999999936</v>
      </c>
      <c r="AF6">
        <f t="shared" si="9"/>
        <v>588.55999999999949</v>
      </c>
      <c r="AG6">
        <f t="shared" si="10"/>
        <v>416.91999999999962</v>
      </c>
      <c r="AH6">
        <f t="shared" si="11"/>
        <v>524.15999999999917</v>
      </c>
      <c r="AI6">
        <f t="shared" si="12"/>
        <v>459.4800000000007</v>
      </c>
    </row>
    <row r="7" spans="1:35" ht="15.75" thickBot="1" x14ac:dyDescent="0.3">
      <c r="A7" s="8">
        <v>44223</v>
      </c>
      <c r="B7" s="9" t="s">
        <v>22</v>
      </c>
      <c r="C7" s="22">
        <v>65</v>
      </c>
      <c r="D7" s="23">
        <v>0.27083333333333331</v>
      </c>
      <c r="E7" s="3">
        <v>77.06</v>
      </c>
      <c r="F7" s="3">
        <v>3.02</v>
      </c>
      <c r="G7" s="3">
        <v>83.1</v>
      </c>
      <c r="H7" s="3">
        <v>71.02</v>
      </c>
      <c r="I7" s="1">
        <v>44232</v>
      </c>
      <c r="J7" s="3">
        <v>81.790000000000006</v>
      </c>
      <c r="K7" s="4">
        <v>4.7300000000000004</v>
      </c>
      <c r="L7" s="4">
        <v>0.78</v>
      </c>
      <c r="M7" s="5">
        <v>44232</v>
      </c>
      <c r="N7" s="5" t="str">
        <f t="shared" si="0"/>
        <v>YES</v>
      </c>
      <c r="O7" s="6">
        <v>307</v>
      </c>
      <c r="Q7" s="14">
        <f t="shared" si="1"/>
        <v>77.06</v>
      </c>
      <c r="R7" s="14">
        <v>75.67</v>
      </c>
      <c r="S7" s="14">
        <v>77.209999999999994</v>
      </c>
      <c r="T7" s="15">
        <v>76.39</v>
      </c>
      <c r="U7" s="15">
        <v>77.239999999999995</v>
      </c>
      <c r="W7">
        <f t="shared" si="2"/>
        <v>81.790000000000006</v>
      </c>
      <c r="Y7">
        <f t="shared" si="3"/>
        <v>4.730000000000004</v>
      </c>
      <c r="Z7">
        <f t="shared" si="4"/>
        <v>6.1200000000000045</v>
      </c>
      <c r="AA7">
        <f t="shared" si="5"/>
        <v>4.5800000000000125</v>
      </c>
      <c r="AB7">
        <f t="shared" si="6"/>
        <v>5.4000000000000057</v>
      </c>
      <c r="AC7">
        <f t="shared" si="7"/>
        <v>4.5500000000000114</v>
      </c>
      <c r="AE7">
        <f t="shared" si="8"/>
        <v>307.45000000000027</v>
      </c>
      <c r="AF7">
        <f t="shared" si="9"/>
        <v>397.8000000000003</v>
      </c>
      <c r="AG7">
        <f t="shared" si="10"/>
        <v>297.70000000000084</v>
      </c>
      <c r="AH7">
        <f t="shared" si="11"/>
        <v>351.00000000000034</v>
      </c>
      <c r="AI7">
        <f t="shared" si="12"/>
        <v>295.75000000000074</v>
      </c>
    </row>
    <row r="8" spans="1:35" ht="15.75" thickBot="1" x14ac:dyDescent="0.3">
      <c r="A8" s="8">
        <v>44223</v>
      </c>
      <c r="B8" s="9" t="s">
        <v>18</v>
      </c>
      <c r="C8" s="22">
        <v>14</v>
      </c>
      <c r="D8" s="23">
        <v>0.27083333333333331</v>
      </c>
      <c r="E8" s="3">
        <v>235.05</v>
      </c>
      <c r="F8" s="3">
        <v>13.98</v>
      </c>
      <c r="G8" s="3">
        <v>263.01</v>
      </c>
      <c r="H8" s="3">
        <v>207.09</v>
      </c>
      <c r="I8" s="1">
        <v>44232</v>
      </c>
      <c r="J8" s="3">
        <v>257.77999999999997</v>
      </c>
      <c r="K8" s="4">
        <v>22.73</v>
      </c>
      <c r="L8" s="4">
        <v>0.81</v>
      </c>
      <c r="M8" s="5">
        <v>44232</v>
      </c>
      <c r="N8" s="5" t="str">
        <f t="shared" si="0"/>
        <v>YES</v>
      </c>
      <c r="O8" s="6">
        <v>318</v>
      </c>
      <c r="Q8" s="14">
        <f t="shared" si="1"/>
        <v>235.05</v>
      </c>
      <c r="R8" s="14">
        <v>236.04</v>
      </c>
      <c r="S8" s="14">
        <v>240.03</v>
      </c>
      <c r="T8" s="14">
        <v>240.8</v>
      </c>
      <c r="U8" s="14">
        <v>233.11</v>
      </c>
      <c r="W8">
        <f t="shared" si="2"/>
        <v>257.77999999999997</v>
      </c>
      <c r="Y8">
        <f t="shared" si="3"/>
        <v>22.729999999999961</v>
      </c>
      <c r="Z8">
        <f t="shared" si="4"/>
        <v>21.739999999999981</v>
      </c>
      <c r="AA8">
        <f t="shared" si="5"/>
        <v>17.749999999999972</v>
      </c>
      <c r="AB8">
        <f t="shared" si="6"/>
        <v>16.979999999999961</v>
      </c>
      <c r="AC8">
        <f t="shared" si="7"/>
        <v>24.669999999999959</v>
      </c>
      <c r="AE8">
        <f t="shared" si="8"/>
        <v>318.21999999999946</v>
      </c>
      <c r="AF8">
        <f t="shared" si="9"/>
        <v>304.35999999999973</v>
      </c>
      <c r="AG8">
        <f t="shared" si="10"/>
        <v>248.4999999999996</v>
      </c>
      <c r="AH8">
        <f t="shared" si="11"/>
        <v>237.71999999999946</v>
      </c>
      <c r="AI8">
        <f t="shared" si="12"/>
        <v>345.37999999999943</v>
      </c>
    </row>
    <row r="9" spans="1:35" ht="15.75" thickBot="1" x14ac:dyDescent="0.3">
      <c r="A9" s="8">
        <v>44224</v>
      </c>
      <c r="B9" s="9" t="s">
        <v>17</v>
      </c>
      <c r="C9" s="22">
        <v>5</v>
      </c>
      <c r="D9" s="23">
        <v>0.27083333333333331</v>
      </c>
      <c r="E9" s="3">
        <v>819.2</v>
      </c>
      <c r="F9" s="3">
        <v>35.020000000000003</v>
      </c>
      <c r="G9" s="3">
        <v>889.24</v>
      </c>
      <c r="H9" s="3">
        <v>749.16</v>
      </c>
      <c r="I9" s="1">
        <v>44235</v>
      </c>
      <c r="J9" s="3">
        <v>870</v>
      </c>
      <c r="K9" s="4">
        <v>50.8</v>
      </c>
      <c r="L9" s="4">
        <v>0.73</v>
      </c>
      <c r="M9" s="5">
        <v>44235</v>
      </c>
      <c r="N9" s="5" t="str">
        <f t="shared" si="0"/>
        <v>YES</v>
      </c>
      <c r="O9" s="6">
        <v>254</v>
      </c>
      <c r="Q9" s="14">
        <f t="shared" si="1"/>
        <v>819.2</v>
      </c>
      <c r="R9" s="14">
        <v>829.28</v>
      </c>
      <c r="S9" s="14">
        <v>827.5</v>
      </c>
      <c r="T9" s="14">
        <v>841.44</v>
      </c>
      <c r="U9" s="14">
        <v>830</v>
      </c>
      <c r="W9">
        <f t="shared" si="2"/>
        <v>870</v>
      </c>
      <c r="Y9">
        <f t="shared" si="3"/>
        <v>50.799999999999955</v>
      </c>
      <c r="Z9">
        <f t="shared" si="4"/>
        <v>40.720000000000027</v>
      </c>
      <c r="AA9">
        <f t="shared" si="5"/>
        <v>42.5</v>
      </c>
      <c r="AB9">
        <f t="shared" si="6"/>
        <v>28.559999999999945</v>
      </c>
      <c r="AC9">
        <f t="shared" si="7"/>
        <v>40</v>
      </c>
      <c r="AE9">
        <f t="shared" si="8"/>
        <v>253.99999999999977</v>
      </c>
      <c r="AF9">
        <f t="shared" si="9"/>
        <v>203.60000000000014</v>
      </c>
      <c r="AG9">
        <f t="shared" si="10"/>
        <v>212.5</v>
      </c>
      <c r="AH9">
        <f t="shared" si="11"/>
        <v>142.79999999999973</v>
      </c>
      <c r="AI9">
        <f t="shared" si="12"/>
        <v>200</v>
      </c>
    </row>
    <row r="10" spans="1:35" ht="15.75" thickBot="1" x14ac:dyDescent="0.3">
      <c r="A10" s="8">
        <v>44224</v>
      </c>
      <c r="B10" s="9" t="s">
        <v>23</v>
      </c>
      <c r="C10" s="22">
        <v>50</v>
      </c>
      <c r="D10" s="23">
        <v>0.27083333333333331</v>
      </c>
      <c r="E10" s="3">
        <v>56.5</v>
      </c>
      <c r="F10" s="3">
        <v>3.92</v>
      </c>
      <c r="G10" s="3">
        <v>64.34</v>
      </c>
      <c r="H10" s="3">
        <v>48.66</v>
      </c>
      <c r="I10" s="1">
        <v>44235</v>
      </c>
      <c r="J10" s="3">
        <v>57.08</v>
      </c>
      <c r="K10" s="4">
        <v>0.57999999999999996</v>
      </c>
      <c r="L10" s="4">
        <v>7.0000000000000007E-2</v>
      </c>
      <c r="M10" s="5">
        <v>44235</v>
      </c>
      <c r="N10" s="5" t="str">
        <f t="shared" si="0"/>
        <v>YES</v>
      </c>
      <c r="O10" s="6">
        <v>29</v>
      </c>
      <c r="Q10" s="14">
        <f t="shared" si="1"/>
        <v>56.5</v>
      </c>
      <c r="R10" s="14">
        <v>57.01</v>
      </c>
      <c r="S10" s="14">
        <v>56.69</v>
      </c>
      <c r="T10" s="14">
        <v>58.32</v>
      </c>
      <c r="U10" s="14">
        <v>59.03</v>
      </c>
      <c r="W10">
        <f t="shared" si="2"/>
        <v>57.08</v>
      </c>
      <c r="Y10">
        <f t="shared" si="3"/>
        <v>0.57999999999999829</v>
      </c>
      <c r="Z10">
        <f t="shared" si="4"/>
        <v>7.0000000000000284E-2</v>
      </c>
      <c r="AA10">
        <f t="shared" si="5"/>
        <v>0.39000000000000057</v>
      </c>
      <c r="AB10">
        <f t="shared" si="6"/>
        <v>-1.240000000000002</v>
      </c>
      <c r="AC10">
        <f t="shared" si="7"/>
        <v>-1.9500000000000028</v>
      </c>
      <c r="AE10">
        <f t="shared" si="8"/>
        <v>28.999999999999915</v>
      </c>
      <c r="AF10">
        <f t="shared" si="9"/>
        <v>3.5000000000000142</v>
      </c>
      <c r="AG10">
        <f t="shared" si="10"/>
        <v>19.500000000000028</v>
      </c>
      <c r="AH10">
        <f t="shared" si="11"/>
        <v>-62.000000000000099</v>
      </c>
      <c r="AI10">
        <f t="shared" si="12"/>
        <v>-97.500000000000142</v>
      </c>
    </row>
    <row r="11" spans="1:35" ht="15.75" thickBot="1" x14ac:dyDescent="0.3">
      <c r="A11" s="8">
        <v>44225</v>
      </c>
      <c r="B11" s="9" t="s">
        <v>24</v>
      </c>
      <c r="C11" s="22">
        <v>23</v>
      </c>
      <c r="D11" s="23">
        <v>0.27152777777777776</v>
      </c>
      <c r="E11" s="3">
        <v>117.77</v>
      </c>
      <c r="F11" s="3">
        <v>8.51</v>
      </c>
      <c r="G11" s="3">
        <v>134.79</v>
      </c>
      <c r="H11" s="3">
        <v>99.49</v>
      </c>
      <c r="I11" s="1">
        <v>44235</v>
      </c>
      <c r="J11" s="3">
        <v>134.79</v>
      </c>
      <c r="K11" s="4">
        <v>17.02</v>
      </c>
      <c r="L11" s="4">
        <v>1</v>
      </c>
      <c r="M11" s="5">
        <v>44232</v>
      </c>
      <c r="N11" s="5" t="str">
        <f t="shared" si="0"/>
        <v>NO</v>
      </c>
      <c r="O11" s="6">
        <v>391</v>
      </c>
      <c r="Q11" s="14">
        <f t="shared" si="1"/>
        <v>117.77</v>
      </c>
      <c r="R11" s="14">
        <v>117.78</v>
      </c>
      <c r="S11" s="14">
        <v>117.53</v>
      </c>
      <c r="T11" s="15">
        <v>117.81</v>
      </c>
      <c r="U11" s="15">
        <v>120.48</v>
      </c>
      <c r="W11">
        <f t="shared" si="2"/>
        <v>134.79</v>
      </c>
      <c r="Y11">
        <f t="shared" si="3"/>
        <v>17.019999999999996</v>
      </c>
      <c r="Z11">
        <f t="shared" si="4"/>
        <v>17.009999999999991</v>
      </c>
      <c r="AA11">
        <f t="shared" si="5"/>
        <v>17.259999999999991</v>
      </c>
      <c r="AB11">
        <f t="shared" si="6"/>
        <v>16.97999999999999</v>
      </c>
      <c r="AC11">
        <f t="shared" si="7"/>
        <v>14.309999999999988</v>
      </c>
      <c r="AE11">
        <f t="shared" si="8"/>
        <v>391.45999999999992</v>
      </c>
      <c r="AF11">
        <f t="shared" si="9"/>
        <v>391.22999999999979</v>
      </c>
      <c r="AG11">
        <f t="shared" si="10"/>
        <v>396.97999999999979</v>
      </c>
      <c r="AH11">
        <f t="shared" si="11"/>
        <v>390.53999999999974</v>
      </c>
      <c r="AI11">
        <f t="shared" si="12"/>
        <v>329.12999999999971</v>
      </c>
    </row>
    <row r="12" spans="1:35" ht="15.75" thickBot="1" x14ac:dyDescent="0.3">
      <c r="A12" s="8">
        <v>44225</v>
      </c>
      <c r="B12" s="9" t="s">
        <v>25</v>
      </c>
      <c r="C12" s="22">
        <v>39</v>
      </c>
      <c r="D12" s="23">
        <v>0.27499999999999997</v>
      </c>
      <c r="E12" s="3">
        <v>122.56</v>
      </c>
      <c r="F12" s="3">
        <v>5</v>
      </c>
      <c r="G12" s="3">
        <v>132.56</v>
      </c>
      <c r="H12" s="3">
        <v>112.56</v>
      </c>
      <c r="I12" s="1">
        <v>44235</v>
      </c>
      <c r="J12" s="3">
        <v>128.69999999999999</v>
      </c>
      <c r="K12" s="4">
        <v>6.14</v>
      </c>
      <c r="L12" s="4">
        <v>0.61</v>
      </c>
      <c r="M12" s="5">
        <v>44235</v>
      </c>
      <c r="N12" s="5" t="str">
        <f t="shared" si="0"/>
        <v>YES</v>
      </c>
      <c r="O12" s="6">
        <v>239</v>
      </c>
      <c r="Q12" s="14">
        <f t="shared" si="1"/>
        <v>122.56</v>
      </c>
      <c r="R12" s="14">
        <v>122.04</v>
      </c>
      <c r="S12" s="14">
        <v>123.34</v>
      </c>
      <c r="T12" s="15">
        <v>121.42</v>
      </c>
      <c r="U12" s="15">
        <v>124.54</v>
      </c>
      <c r="W12">
        <f t="shared" si="2"/>
        <v>128.69999999999999</v>
      </c>
      <c r="Y12">
        <f t="shared" si="3"/>
        <v>6.1399999999999864</v>
      </c>
      <c r="Z12">
        <f t="shared" si="4"/>
        <v>6.6599999999999824</v>
      </c>
      <c r="AA12">
        <f t="shared" si="5"/>
        <v>5.3599999999999852</v>
      </c>
      <c r="AB12">
        <f t="shared" si="6"/>
        <v>7.2799999999999869</v>
      </c>
      <c r="AC12">
        <f t="shared" si="7"/>
        <v>4.1599999999999824</v>
      </c>
      <c r="AE12">
        <f t="shared" si="8"/>
        <v>239.45999999999947</v>
      </c>
      <c r="AF12">
        <f t="shared" si="9"/>
        <v>259.73999999999933</v>
      </c>
      <c r="AG12">
        <f t="shared" si="10"/>
        <v>209.03999999999942</v>
      </c>
      <c r="AH12">
        <f t="shared" si="11"/>
        <v>283.9199999999995</v>
      </c>
      <c r="AI12">
        <f t="shared" si="12"/>
        <v>162.23999999999933</v>
      </c>
    </row>
    <row r="13" spans="1:35" ht="15.75" thickBot="1" x14ac:dyDescent="0.3">
      <c r="A13" s="8">
        <v>44225</v>
      </c>
      <c r="B13" s="9" t="s">
        <v>26</v>
      </c>
      <c r="C13" s="22">
        <v>61</v>
      </c>
      <c r="D13" s="23">
        <v>0.35555555555555557</v>
      </c>
      <c r="E13" s="3">
        <v>110.36</v>
      </c>
      <c r="F13" s="3">
        <v>3.21</v>
      </c>
      <c r="G13" s="3">
        <v>111.96</v>
      </c>
      <c r="H13" s="3">
        <v>103.94</v>
      </c>
      <c r="I13" s="1">
        <v>44235</v>
      </c>
      <c r="J13" s="3">
        <v>112.64</v>
      </c>
      <c r="K13" s="4">
        <v>2.2799999999999998</v>
      </c>
      <c r="L13" s="4">
        <v>0.36</v>
      </c>
      <c r="M13" s="5">
        <v>44229</v>
      </c>
      <c r="N13" s="5" t="str">
        <f t="shared" si="0"/>
        <v>NO</v>
      </c>
      <c r="O13" s="6">
        <v>139</v>
      </c>
      <c r="Q13" s="14">
        <f t="shared" si="1"/>
        <v>110.36</v>
      </c>
      <c r="R13" s="14">
        <v>110.66</v>
      </c>
      <c r="S13" s="14">
        <v>109.65</v>
      </c>
      <c r="T13" s="15">
        <v>108.55</v>
      </c>
      <c r="U13" s="15">
        <v>106.99</v>
      </c>
      <c r="W13">
        <f t="shared" si="2"/>
        <v>112.64</v>
      </c>
      <c r="Y13">
        <f t="shared" si="3"/>
        <v>2.2800000000000011</v>
      </c>
      <c r="Z13">
        <f t="shared" si="4"/>
        <v>1.980000000000004</v>
      </c>
      <c r="AA13">
        <f t="shared" si="5"/>
        <v>2.9899999999999949</v>
      </c>
      <c r="AB13">
        <f t="shared" si="6"/>
        <v>4.0900000000000034</v>
      </c>
      <c r="AC13">
        <f t="shared" si="7"/>
        <v>5.6500000000000057</v>
      </c>
      <c r="AE13">
        <f t="shared" si="8"/>
        <v>139.08000000000007</v>
      </c>
      <c r="AF13">
        <f t="shared" si="9"/>
        <v>120.78000000000024</v>
      </c>
      <c r="AG13">
        <f t="shared" si="10"/>
        <v>182.3899999999997</v>
      </c>
      <c r="AH13">
        <f t="shared" si="11"/>
        <v>249.49000000000021</v>
      </c>
      <c r="AI13">
        <f t="shared" si="12"/>
        <v>344.65000000000032</v>
      </c>
    </row>
    <row r="14" spans="1:35" ht="15.75" thickBot="1" x14ac:dyDescent="0.3">
      <c r="A14" s="8">
        <v>44229</v>
      </c>
      <c r="B14" s="9" t="s">
        <v>27</v>
      </c>
      <c r="C14" s="22">
        <v>33</v>
      </c>
      <c r="D14" s="23">
        <v>0.27083333333333331</v>
      </c>
      <c r="E14" s="3">
        <v>193.2</v>
      </c>
      <c r="F14" s="3">
        <v>5.55</v>
      </c>
      <c r="G14" s="3">
        <v>204.3</v>
      </c>
      <c r="H14" s="3">
        <v>182.1</v>
      </c>
      <c r="I14" s="1">
        <v>44238</v>
      </c>
      <c r="J14" s="3">
        <v>204.3</v>
      </c>
      <c r="K14" s="4">
        <v>11.1</v>
      </c>
      <c r="L14" s="4">
        <v>1</v>
      </c>
      <c r="M14" s="5">
        <v>44235</v>
      </c>
      <c r="N14" s="5" t="str">
        <f t="shared" si="0"/>
        <v>NO</v>
      </c>
      <c r="O14" s="6">
        <v>366</v>
      </c>
      <c r="Q14" s="14">
        <f t="shared" si="1"/>
        <v>193.2</v>
      </c>
      <c r="R14" s="14">
        <v>194.56</v>
      </c>
      <c r="S14" s="14">
        <v>193.93</v>
      </c>
      <c r="T14" s="14">
        <v>193.36</v>
      </c>
      <c r="U14" s="14">
        <v>194.2</v>
      </c>
      <c r="W14">
        <f t="shared" si="2"/>
        <v>204.3</v>
      </c>
      <c r="Y14">
        <f t="shared" si="3"/>
        <v>11.100000000000023</v>
      </c>
      <c r="Z14">
        <f t="shared" si="4"/>
        <v>9.7400000000000091</v>
      </c>
      <c r="AA14">
        <f t="shared" si="5"/>
        <v>10.370000000000005</v>
      </c>
      <c r="AB14">
        <f t="shared" si="6"/>
        <v>10.939999999999998</v>
      </c>
      <c r="AC14">
        <f t="shared" si="7"/>
        <v>10.100000000000023</v>
      </c>
      <c r="AE14">
        <f t="shared" si="8"/>
        <v>366.30000000000075</v>
      </c>
      <c r="AF14">
        <f t="shared" si="9"/>
        <v>321.4200000000003</v>
      </c>
      <c r="AG14">
        <f t="shared" si="10"/>
        <v>342.21000000000015</v>
      </c>
      <c r="AH14">
        <f t="shared" si="11"/>
        <v>361.01999999999992</v>
      </c>
      <c r="AI14">
        <f t="shared" si="12"/>
        <v>333.30000000000075</v>
      </c>
    </row>
    <row r="15" spans="1:35" ht="15.75" thickBot="1" x14ac:dyDescent="0.3">
      <c r="A15" s="8">
        <v>44229</v>
      </c>
      <c r="B15" s="9" t="s">
        <v>28</v>
      </c>
      <c r="C15" s="22">
        <v>114</v>
      </c>
      <c r="D15" s="23">
        <v>0.27638888888888885</v>
      </c>
      <c r="E15" s="3">
        <v>64.55</v>
      </c>
      <c r="F15" s="3">
        <v>1.6</v>
      </c>
      <c r="G15" s="3">
        <v>67.75</v>
      </c>
      <c r="H15" s="3">
        <v>61.35</v>
      </c>
      <c r="I15" s="1">
        <v>44238</v>
      </c>
      <c r="J15" s="3">
        <v>67.75</v>
      </c>
      <c r="K15" s="4">
        <v>3.2</v>
      </c>
      <c r="L15" s="4">
        <v>1</v>
      </c>
      <c r="M15" s="5">
        <v>44232</v>
      </c>
      <c r="N15" s="5" t="str">
        <f t="shared" si="0"/>
        <v>NO</v>
      </c>
      <c r="O15" s="6">
        <v>365</v>
      </c>
      <c r="Q15" s="14">
        <f t="shared" si="1"/>
        <v>64.55</v>
      </c>
      <c r="R15" s="14">
        <v>64.37</v>
      </c>
      <c r="S15" s="14">
        <v>65</v>
      </c>
      <c r="T15" s="14">
        <v>65.31</v>
      </c>
      <c r="U15" s="14">
        <v>65.56</v>
      </c>
      <c r="W15">
        <f t="shared" si="2"/>
        <v>67.75</v>
      </c>
      <c r="Y15">
        <f t="shared" si="3"/>
        <v>3.2000000000000028</v>
      </c>
      <c r="Z15">
        <f t="shared" si="4"/>
        <v>3.3799999999999955</v>
      </c>
      <c r="AA15">
        <f t="shared" si="5"/>
        <v>2.75</v>
      </c>
      <c r="AB15">
        <f t="shared" si="6"/>
        <v>2.4399999999999977</v>
      </c>
      <c r="AC15">
        <f t="shared" si="7"/>
        <v>2.1899999999999977</v>
      </c>
      <c r="AE15">
        <f t="shared" si="8"/>
        <v>364.8000000000003</v>
      </c>
      <c r="AF15">
        <f t="shared" si="9"/>
        <v>385.31999999999948</v>
      </c>
      <c r="AG15">
        <f t="shared" si="10"/>
        <v>313.5</v>
      </c>
      <c r="AH15">
        <f t="shared" si="11"/>
        <v>278.15999999999974</v>
      </c>
      <c r="AI15">
        <f t="shared" si="12"/>
        <v>249.65999999999974</v>
      </c>
    </row>
    <row r="16" spans="1:35" ht="15.75" thickBot="1" x14ac:dyDescent="0.3">
      <c r="A16" s="8">
        <v>44230</v>
      </c>
      <c r="B16" s="9" t="s">
        <v>29</v>
      </c>
      <c r="C16" s="22">
        <v>106</v>
      </c>
      <c r="D16" s="23">
        <v>0.28750000000000003</v>
      </c>
      <c r="E16" s="3">
        <v>48.08</v>
      </c>
      <c r="F16" s="3">
        <v>1.72</v>
      </c>
      <c r="G16" s="3">
        <v>51.52</v>
      </c>
      <c r="H16" s="3">
        <v>44.64</v>
      </c>
      <c r="I16" s="1">
        <v>44239</v>
      </c>
      <c r="J16" s="3">
        <v>51.52</v>
      </c>
      <c r="K16" s="4">
        <v>3.44</v>
      </c>
      <c r="L16" s="4">
        <v>1</v>
      </c>
      <c r="M16" s="5">
        <v>44237</v>
      </c>
      <c r="N16" s="5" t="str">
        <f t="shared" si="0"/>
        <v>NO</v>
      </c>
      <c r="O16" s="6">
        <v>365</v>
      </c>
      <c r="Q16" s="14">
        <f t="shared" si="1"/>
        <v>48.08</v>
      </c>
      <c r="R16" s="14">
        <v>48.26</v>
      </c>
      <c r="S16" s="14">
        <v>48.55</v>
      </c>
      <c r="T16" s="15">
        <v>48.57</v>
      </c>
      <c r="U16" s="15">
        <v>49.1</v>
      </c>
      <c r="W16">
        <f t="shared" si="2"/>
        <v>51.52</v>
      </c>
      <c r="Y16">
        <f t="shared" si="3"/>
        <v>3.4400000000000048</v>
      </c>
      <c r="Z16">
        <f t="shared" si="4"/>
        <v>3.2600000000000051</v>
      </c>
      <c r="AA16">
        <f t="shared" si="5"/>
        <v>2.970000000000006</v>
      </c>
      <c r="AB16">
        <f t="shared" si="6"/>
        <v>2.9500000000000028</v>
      </c>
      <c r="AC16">
        <f t="shared" si="7"/>
        <v>2.4200000000000017</v>
      </c>
      <c r="AE16">
        <f t="shared" si="8"/>
        <v>364.6400000000005</v>
      </c>
      <c r="AF16">
        <f t="shared" si="9"/>
        <v>345.56000000000051</v>
      </c>
      <c r="AG16">
        <f t="shared" si="10"/>
        <v>314.82000000000062</v>
      </c>
      <c r="AH16">
        <f t="shared" si="11"/>
        <v>312.70000000000027</v>
      </c>
      <c r="AI16">
        <f t="shared" si="12"/>
        <v>256.52000000000021</v>
      </c>
    </row>
    <row r="17" spans="1:35" ht="15.75" thickBot="1" x14ac:dyDescent="0.3">
      <c r="A17" s="8">
        <v>44230</v>
      </c>
      <c r="B17" s="9" t="s">
        <v>16</v>
      </c>
      <c r="C17" s="22">
        <v>100</v>
      </c>
      <c r="D17" s="23">
        <v>0.30624999999999997</v>
      </c>
      <c r="E17" s="3">
        <v>51.75</v>
      </c>
      <c r="F17" s="3">
        <v>1.82</v>
      </c>
      <c r="G17" s="3">
        <v>55.39</v>
      </c>
      <c r="H17" s="3">
        <v>48.11</v>
      </c>
      <c r="I17" s="1">
        <v>44239</v>
      </c>
      <c r="J17" s="3">
        <v>52.13</v>
      </c>
      <c r="K17" s="4">
        <v>0.38</v>
      </c>
      <c r="L17" s="4">
        <v>0.1</v>
      </c>
      <c r="M17" s="5">
        <v>44237</v>
      </c>
      <c r="N17" s="5" t="str">
        <f t="shared" si="0"/>
        <v>NO</v>
      </c>
      <c r="O17" s="6">
        <v>38</v>
      </c>
      <c r="Q17" s="14">
        <f t="shared" si="1"/>
        <v>51.75</v>
      </c>
      <c r="R17" s="14">
        <v>51.54</v>
      </c>
      <c r="S17" s="14">
        <v>51.37</v>
      </c>
      <c r="T17" s="14">
        <v>51.1</v>
      </c>
      <c r="U17" s="14">
        <v>50.82</v>
      </c>
      <c r="W17">
        <f t="shared" si="2"/>
        <v>52.13</v>
      </c>
      <c r="Y17">
        <f t="shared" si="3"/>
        <v>0.38000000000000256</v>
      </c>
      <c r="Z17">
        <f t="shared" si="4"/>
        <v>0.59000000000000341</v>
      </c>
      <c r="AA17">
        <f t="shared" si="5"/>
        <v>0.76000000000000512</v>
      </c>
      <c r="AB17">
        <f t="shared" si="6"/>
        <v>1.0300000000000011</v>
      </c>
      <c r="AC17">
        <f t="shared" si="7"/>
        <v>1.3100000000000023</v>
      </c>
      <c r="AE17">
        <f t="shared" si="8"/>
        <v>38.000000000000256</v>
      </c>
      <c r="AF17">
        <f t="shared" si="9"/>
        <v>59.000000000000341</v>
      </c>
      <c r="AG17">
        <f t="shared" si="10"/>
        <v>76.000000000000512</v>
      </c>
      <c r="AH17">
        <f t="shared" si="11"/>
        <v>103.00000000000011</v>
      </c>
      <c r="AI17">
        <f t="shared" si="12"/>
        <v>131.00000000000023</v>
      </c>
    </row>
    <row r="18" spans="1:35" ht="15.75" thickBot="1" x14ac:dyDescent="0.3">
      <c r="A18" s="7">
        <v>44235</v>
      </c>
      <c r="B18" s="2" t="s">
        <v>30</v>
      </c>
      <c r="C18" s="22">
        <v>36</v>
      </c>
      <c r="D18" s="23">
        <v>0.2722222222222222</v>
      </c>
      <c r="E18" s="3">
        <v>65.44</v>
      </c>
      <c r="F18" s="3">
        <v>5.5</v>
      </c>
      <c r="G18" s="3">
        <v>76.44</v>
      </c>
      <c r="H18" s="3">
        <v>54.44</v>
      </c>
      <c r="I18" s="1">
        <v>44244</v>
      </c>
      <c r="J18" s="3">
        <v>56.62</v>
      </c>
      <c r="K18" s="4">
        <v>-8.82</v>
      </c>
      <c r="L18" s="4">
        <v>-0.8</v>
      </c>
      <c r="M18" s="5">
        <v>44244</v>
      </c>
      <c r="N18" s="5" t="str">
        <f t="shared" si="0"/>
        <v>YES</v>
      </c>
      <c r="O18" s="6">
        <v>-318</v>
      </c>
      <c r="Q18" s="14">
        <f t="shared" si="1"/>
        <v>65.44</v>
      </c>
      <c r="R18" s="14">
        <v>65.33</v>
      </c>
      <c r="S18" s="14">
        <v>65.61</v>
      </c>
      <c r="T18" s="14">
        <v>65.53</v>
      </c>
      <c r="U18" s="14">
        <v>66.180000000000007</v>
      </c>
      <c r="W18">
        <f t="shared" si="2"/>
        <v>56.62</v>
      </c>
      <c r="Y18">
        <f t="shared" si="3"/>
        <v>-8.82</v>
      </c>
      <c r="Z18">
        <f t="shared" si="4"/>
        <v>-8.7100000000000009</v>
      </c>
      <c r="AA18">
        <f t="shared" si="5"/>
        <v>-8.990000000000002</v>
      </c>
      <c r="AB18">
        <f t="shared" si="6"/>
        <v>-8.9100000000000037</v>
      </c>
      <c r="AC18">
        <f t="shared" si="7"/>
        <v>-9.5600000000000094</v>
      </c>
      <c r="AE18">
        <f t="shared" si="8"/>
        <v>-317.52</v>
      </c>
      <c r="AF18">
        <f t="shared" si="9"/>
        <v>-313.56000000000006</v>
      </c>
      <c r="AG18">
        <f t="shared" si="10"/>
        <v>-323.6400000000001</v>
      </c>
      <c r="AH18">
        <f t="shared" si="11"/>
        <v>-320.7600000000001</v>
      </c>
      <c r="AI18">
        <f t="shared" si="12"/>
        <v>-344.16000000000031</v>
      </c>
    </row>
    <row r="19" spans="1:35" ht="17.25" customHeight="1" thickBot="1" x14ac:dyDescent="0.3">
      <c r="A19" s="7">
        <v>44236</v>
      </c>
      <c r="B19" s="9" t="s">
        <v>31</v>
      </c>
      <c r="C19" s="22">
        <v>34</v>
      </c>
      <c r="D19" s="23">
        <v>0.36319444444444443</v>
      </c>
      <c r="E19" s="10">
        <v>200.76</v>
      </c>
      <c r="F19" s="10">
        <v>5.79</v>
      </c>
      <c r="G19" s="10">
        <v>212.34</v>
      </c>
      <c r="H19" s="10">
        <v>189.18</v>
      </c>
      <c r="I19" s="1">
        <v>44245</v>
      </c>
      <c r="J19" s="3">
        <v>205.3</v>
      </c>
      <c r="K19" s="4">
        <v>4.54</v>
      </c>
      <c r="L19" s="4">
        <v>0.39</v>
      </c>
      <c r="M19" s="5">
        <v>44245</v>
      </c>
      <c r="N19" s="5" t="str">
        <f t="shared" si="0"/>
        <v>YES</v>
      </c>
      <c r="O19" s="6">
        <v>183</v>
      </c>
      <c r="Q19" s="14">
        <f t="shared" si="1"/>
        <v>200.76</v>
      </c>
      <c r="R19" s="14">
        <v>201.02</v>
      </c>
      <c r="S19" s="14">
        <v>201.12</v>
      </c>
      <c r="T19" s="14">
        <v>201.11</v>
      </c>
      <c r="U19" s="14">
        <v>204.24</v>
      </c>
      <c r="W19">
        <f t="shared" si="2"/>
        <v>205.3</v>
      </c>
      <c r="Y19">
        <f t="shared" si="3"/>
        <v>4.5400000000000205</v>
      </c>
      <c r="Z19">
        <f t="shared" si="4"/>
        <v>4.2800000000000011</v>
      </c>
      <c r="AA19">
        <f t="shared" si="5"/>
        <v>4.1800000000000068</v>
      </c>
      <c r="AB19">
        <f t="shared" si="6"/>
        <v>4.1899999999999977</v>
      </c>
      <c r="AC19">
        <f t="shared" si="7"/>
        <v>1.0600000000000023</v>
      </c>
      <c r="AE19">
        <f t="shared" si="8"/>
        <v>154.3600000000007</v>
      </c>
      <c r="AF19">
        <f t="shared" si="9"/>
        <v>145.52000000000004</v>
      </c>
      <c r="AG19">
        <f t="shared" si="10"/>
        <v>142.12000000000023</v>
      </c>
      <c r="AH19">
        <f t="shared" si="11"/>
        <v>142.45999999999992</v>
      </c>
      <c r="AI19">
        <f t="shared" si="12"/>
        <v>36.040000000000077</v>
      </c>
    </row>
    <row r="20" spans="1:35" ht="15.75" thickBot="1" x14ac:dyDescent="0.3">
      <c r="A20" s="7">
        <v>44238</v>
      </c>
      <c r="B20" s="2" t="s">
        <v>32</v>
      </c>
      <c r="C20" s="22">
        <v>42</v>
      </c>
      <c r="D20" s="23">
        <v>0.39999999999999997</v>
      </c>
      <c r="E20" s="3">
        <v>228.5</v>
      </c>
      <c r="F20" s="3">
        <v>4.7</v>
      </c>
      <c r="G20" s="3">
        <v>237.9</v>
      </c>
      <c r="H20" s="3">
        <v>219.1</v>
      </c>
      <c r="I20" s="1">
        <v>44249</v>
      </c>
      <c r="J20" s="3">
        <v>226.69</v>
      </c>
      <c r="K20" s="4">
        <v>-1.81</v>
      </c>
      <c r="L20" s="4">
        <v>-0.19</v>
      </c>
      <c r="M20" s="5">
        <v>44249</v>
      </c>
      <c r="N20" s="5" t="str">
        <f t="shared" si="0"/>
        <v>YES</v>
      </c>
      <c r="O20" s="6">
        <v>-76</v>
      </c>
      <c r="Q20" s="14">
        <f t="shared" si="1"/>
        <v>228.5</v>
      </c>
      <c r="R20" s="14">
        <v>227.98</v>
      </c>
      <c r="S20" s="14">
        <v>227.92</v>
      </c>
      <c r="T20" s="14">
        <v>227.84</v>
      </c>
      <c r="U20" s="14">
        <v>225.47</v>
      </c>
      <c r="W20">
        <f t="shared" si="2"/>
        <v>226.69</v>
      </c>
      <c r="Y20">
        <f t="shared" si="3"/>
        <v>-1.8100000000000023</v>
      </c>
      <c r="Z20">
        <f t="shared" si="4"/>
        <v>-1.289999999999992</v>
      </c>
      <c r="AA20">
        <f t="shared" si="5"/>
        <v>-1.2299999999999898</v>
      </c>
      <c r="AB20">
        <f t="shared" si="6"/>
        <v>-1.1500000000000057</v>
      </c>
      <c r="AC20">
        <f t="shared" si="7"/>
        <v>1.2199999999999989</v>
      </c>
      <c r="AE20">
        <f t="shared" si="8"/>
        <v>-76.020000000000095</v>
      </c>
      <c r="AF20">
        <f t="shared" si="9"/>
        <v>-54.179999999999666</v>
      </c>
      <c r="AG20">
        <f t="shared" si="10"/>
        <v>-51.65999999999957</v>
      </c>
      <c r="AH20">
        <f t="shared" si="11"/>
        <v>-48.300000000000239</v>
      </c>
      <c r="AI20">
        <f t="shared" si="12"/>
        <v>51.239999999999952</v>
      </c>
    </row>
    <row r="21" spans="1:35" ht="15.75" thickBot="1" x14ac:dyDescent="0.3">
      <c r="A21" s="7">
        <v>44238</v>
      </c>
      <c r="B21" s="2" t="s">
        <v>33</v>
      </c>
      <c r="C21" s="22">
        <v>58</v>
      </c>
      <c r="D21" s="23">
        <v>0.52013888888888882</v>
      </c>
      <c r="E21" s="3">
        <v>144.13</v>
      </c>
      <c r="F21" s="3">
        <v>3.36</v>
      </c>
      <c r="G21" s="3">
        <v>150.85</v>
      </c>
      <c r="H21" s="3">
        <v>137.41</v>
      </c>
      <c r="I21" s="1">
        <v>44249</v>
      </c>
      <c r="J21" s="3">
        <v>137.43</v>
      </c>
      <c r="K21" s="4">
        <v>-6.7</v>
      </c>
      <c r="L21" s="4">
        <v>-1</v>
      </c>
      <c r="M21" s="5">
        <v>44243</v>
      </c>
      <c r="N21" s="5" t="str">
        <f t="shared" si="0"/>
        <v>NO</v>
      </c>
      <c r="O21" s="6">
        <v>-389</v>
      </c>
      <c r="Q21" s="14">
        <f t="shared" si="1"/>
        <v>144.13</v>
      </c>
      <c r="R21" s="14">
        <v>144.49</v>
      </c>
      <c r="S21" s="14">
        <v>144</v>
      </c>
      <c r="T21" s="14">
        <v>144</v>
      </c>
      <c r="U21" s="14">
        <v>139.41999999999999</v>
      </c>
      <c r="W21">
        <f t="shared" si="2"/>
        <v>137.43</v>
      </c>
      <c r="Y21">
        <f t="shared" si="3"/>
        <v>-6.6999999999999886</v>
      </c>
      <c r="Z21">
        <f t="shared" si="4"/>
        <v>-7.0600000000000023</v>
      </c>
      <c r="AA21">
        <f t="shared" si="5"/>
        <v>-6.5699999999999932</v>
      </c>
      <c r="AB21">
        <f t="shared" si="6"/>
        <v>-6.5699999999999932</v>
      </c>
      <c r="AC21">
        <f t="shared" si="7"/>
        <v>-1.9899999999999807</v>
      </c>
      <c r="AE21">
        <f t="shared" si="8"/>
        <v>-388.59999999999934</v>
      </c>
      <c r="AF21">
        <f t="shared" si="9"/>
        <v>-409.48000000000013</v>
      </c>
      <c r="AG21">
        <f t="shared" si="10"/>
        <v>-381.0599999999996</v>
      </c>
      <c r="AH21">
        <f t="shared" si="11"/>
        <v>-381.0599999999996</v>
      </c>
      <c r="AI21">
        <f t="shared" si="12"/>
        <v>-115.41999999999888</v>
      </c>
    </row>
    <row r="22" spans="1:35" ht="15.75" thickBot="1" x14ac:dyDescent="0.3">
      <c r="A22" s="7">
        <v>44239</v>
      </c>
      <c r="B22" s="2" t="s">
        <v>34</v>
      </c>
      <c r="C22" s="22">
        <v>28</v>
      </c>
      <c r="D22" s="23">
        <v>0.27083333333333331</v>
      </c>
      <c r="E22" s="3">
        <v>102.47</v>
      </c>
      <c r="F22" s="3">
        <v>6.87</v>
      </c>
      <c r="G22" s="3">
        <v>116.21</v>
      </c>
      <c r="H22" s="3">
        <v>88.73</v>
      </c>
      <c r="I22" s="1">
        <v>44249</v>
      </c>
      <c r="J22" s="3">
        <v>86.05</v>
      </c>
      <c r="K22" s="4">
        <v>-16.420000000000002</v>
      </c>
      <c r="L22" s="4">
        <v>-1.2</v>
      </c>
      <c r="M22" s="5">
        <v>44245</v>
      </c>
      <c r="N22" s="5" t="str">
        <f t="shared" si="0"/>
        <v>NO</v>
      </c>
      <c r="O22" s="6">
        <v>-460</v>
      </c>
      <c r="Q22" s="14">
        <f t="shared" si="1"/>
        <v>102.47</v>
      </c>
      <c r="R22" s="14">
        <v>100.77</v>
      </c>
      <c r="S22" s="14">
        <v>100.41</v>
      </c>
      <c r="T22" s="14">
        <v>102.75</v>
      </c>
      <c r="U22" s="14">
        <v>103.81</v>
      </c>
      <c r="W22">
        <f t="shared" si="2"/>
        <v>86.05</v>
      </c>
      <c r="Y22">
        <f t="shared" si="3"/>
        <v>-16.420000000000002</v>
      </c>
      <c r="Z22">
        <f t="shared" si="4"/>
        <v>-14.719999999999999</v>
      </c>
      <c r="AA22">
        <f t="shared" si="5"/>
        <v>-14.36</v>
      </c>
      <c r="AB22">
        <f t="shared" si="6"/>
        <v>-16.700000000000003</v>
      </c>
      <c r="AC22">
        <f t="shared" si="7"/>
        <v>-17.760000000000005</v>
      </c>
      <c r="AE22">
        <f t="shared" si="8"/>
        <v>-459.76000000000005</v>
      </c>
      <c r="AF22">
        <f t="shared" si="9"/>
        <v>-412.15999999999997</v>
      </c>
      <c r="AG22">
        <f t="shared" si="10"/>
        <v>-402.08</v>
      </c>
      <c r="AH22">
        <f t="shared" si="11"/>
        <v>-467.60000000000008</v>
      </c>
      <c r="AI22">
        <f t="shared" si="12"/>
        <v>-497.28000000000014</v>
      </c>
    </row>
    <row r="23" spans="1:35" ht="15.75" thickBot="1" x14ac:dyDescent="0.3">
      <c r="A23" s="7">
        <v>44239</v>
      </c>
      <c r="B23" s="2" t="s">
        <v>35</v>
      </c>
      <c r="C23" s="22">
        <v>55</v>
      </c>
      <c r="D23" s="23">
        <v>0.28472222222222221</v>
      </c>
      <c r="E23" s="3">
        <v>32.85</v>
      </c>
      <c r="F23" s="3">
        <v>3.54</v>
      </c>
      <c r="G23" s="3">
        <v>39.93</v>
      </c>
      <c r="H23" s="3">
        <v>25.77</v>
      </c>
      <c r="I23" s="1">
        <v>44249</v>
      </c>
      <c r="J23" s="3">
        <v>24.96</v>
      </c>
      <c r="K23" s="4">
        <v>-7.89</v>
      </c>
      <c r="L23" s="4">
        <v>-1.1100000000000001</v>
      </c>
      <c r="M23" s="5">
        <v>44245</v>
      </c>
      <c r="N23" s="5" t="str">
        <f t="shared" si="0"/>
        <v>NO</v>
      </c>
      <c r="O23" s="6">
        <v>-434</v>
      </c>
      <c r="Q23" s="14">
        <f t="shared" si="1"/>
        <v>32.85</v>
      </c>
      <c r="R23" s="14">
        <v>32.56</v>
      </c>
      <c r="S23" s="14">
        <v>32.39</v>
      </c>
      <c r="T23" s="14">
        <v>31.97</v>
      </c>
      <c r="U23" s="14">
        <v>28.97</v>
      </c>
      <c r="W23">
        <f t="shared" si="2"/>
        <v>24.96</v>
      </c>
      <c r="Y23">
        <f t="shared" si="3"/>
        <v>-7.8900000000000006</v>
      </c>
      <c r="Z23">
        <f t="shared" si="4"/>
        <v>-7.6000000000000014</v>
      </c>
      <c r="AA23">
        <f t="shared" si="5"/>
        <v>-7.43</v>
      </c>
      <c r="AB23">
        <f t="shared" si="6"/>
        <v>-7.009999999999998</v>
      </c>
      <c r="AC23">
        <f t="shared" si="7"/>
        <v>-4.009999999999998</v>
      </c>
      <c r="AE23">
        <f t="shared" si="8"/>
        <v>-433.95000000000005</v>
      </c>
      <c r="AF23">
        <f t="shared" si="9"/>
        <v>-418.00000000000006</v>
      </c>
      <c r="AG23">
        <f t="shared" si="10"/>
        <v>-408.65</v>
      </c>
      <c r="AH23">
        <f t="shared" si="11"/>
        <v>-385.5499999999999</v>
      </c>
      <c r="AI23">
        <f t="shared" si="12"/>
        <v>-220.5499999999999</v>
      </c>
    </row>
    <row r="24" spans="1:35" ht="15.75" thickBot="1" x14ac:dyDescent="0.3">
      <c r="A24" s="7">
        <v>44244</v>
      </c>
      <c r="B24" s="2" t="s">
        <v>36</v>
      </c>
      <c r="C24" s="22">
        <v>77</v>
      </c>
      <c r="D24" s="23">
        <v>0.27083333333333331</v>
      </c>
      <c r="E24" s="3">
        <v>78.23</v>
      </c>
      <c r="F24" s="3">
        <v>2.68</v>
      </c>
      <c r="G24" s="3">
        <v>83.59</v>
      </c>
      <c r="H24" s="3">
        <v>72.87</v>
      </c>
      <c r="I24" s="1">
        <v>44253</v>
      </c>
      <c r="J24" s="3">
        <v>75.66</v>
      </c>
      <c r="K24" s="4">
        <v>-2.57</v>
      </c>
      <c r="L24" s="4">
        <v>-0.48</v>
      </c>
      <c r="M24" s="5">
        <v>44253</v>
      </c>
      <c r="N24" s="5" t="str">
        <f t="shared" si="0"/>
        <v>YES</v>
      </c>
      <c r="O24" s="6">
        <v>-198</v>
      </c>
      <c r="Q24" s="14">
        <f t="shared" si="1"/>
        <v>78.23</v>
      </c>
      <c r="R24" s="14">
        <v>78.930000000000007</v>
      </c>
      <c r="S24" s="14">
        <v>77.16</v>
      </c>
      <c r="T24" s="14">
        <v>77.989999999999995</v>
      </c>
      <c r="U24" s="14">
        <v>77.599999999999994</v>
      </c>
      <c r="W24">
        <f t="shared" si="2"/>
        <v>75.66</v>
      </c>
      <c r="Y24">
        <f t="shared" si="3"/>
        <v>-2.5700000000000074</v>
      </c>
      <c r="Z24">
        <f t="shared" si="4"/>
        <v>-3.2700000000000102</v>
      </c>
      <c r="AA24">
        <f t="shared" si="5"/>
        <v>-1.5</v>
      </c>
      <c r="AB24">
        <f t="shared" si="6"/>
        <v>-2.3299999999999983</v>
      </c>
      <c r="AC24">
        <f t="shared" si="7"/>
        <v>-1.9399999999999977</v>
      </c>
      <c r="AE24">
        <f t="shared" si="8"/>
        <v>-197.89000000000055</v>
      </c>
      <c r="AF24">
        <f t="shared" si="9"/>
        <v>-251.79000000000079</v>
      </c>
      <c r="AG24">
        <f t="shared" si="10"/>
        <v>-115.5</v>
      </c>
      <c r="AH24">
        <f t="shared" si="11"/>
        <v>-179.40999999999985</v>
      </c>
      <c r="AI24">
        <f t="shared" si="12"/>
        <v>-149.37999999999982</v>
      </c>
    </row>
    <row r="25" spans="1:35" ht="15.75" thickBot="1" x14ac:dyDescent="0.3">
      <c r="A25" s="7">
        <v>44244</v>
      </c>
      <c r="B25" s="2" t="s">
        <v>37</v>
      </c>
      <c r="C25" s="22">
        <v>67</v>
      </c>
      <c r="D25" s="23">
        <v>0.27083333333333331</v>
      </c>
      <c r="E25" s="3">
        <v>87.78</v>
      </c>
      <c r="F25" s="3">
        <v>3.08</v>
      </c>
      <c r="G25" s="3">
        <v>93.94</v>
      </c>
      <c r="H25" s="3">
        <v>81.62</v>
      </c>
      <c r="I25" s="1">
        <v>44253</v>
      </c>
      <c r="J25" s="3">
        <v>81.62</v>
      </c>
      <c r="K25" s="4">
        <v>-6.16</v>
      </c>
      <c r="L25" s="4">
        <v>-1</v>
      </c>
      <c r="M25" s="5">
        <v>44252</v>
      </c>
      <c r="N25" s="5" t="str">
        <f t="shared" si="0"/>
        <v>NO</v>
      </c>
      <c r="O25" s="6">
        <v>-413</v>
      </c>
      <c r="Q25" s="14">
        <f t="shared" si="1"/>
        <v>87.78</v>
      </c>
      <c r="R25" s="14">
        <v>88.05</v>
      </c>
      <c r="S25" s="14">
        <v>86.29</v>
      </c>
      <c r="T25" s="14">
        <v>86.7</v>
      </c>
      <c r="U25" s="14">
        <v>87.13</v>
      </c>
      <c r="W25">
        <f t="shared" si="2"/>
        <v>81.62</v>
      </c>
      <c r="Y25">
        <f t="shared" si="3"/>
        <v>-6.1599999999999966</v>
      </c>
      <c r="Z25">
        <f t="shared" si="4"/>
        <v>-6.4299999999999926</v>
      </c>
      <c r="AA25">
        <f t="shared" si="5"/>
        <v>-4.6700000000000017</v>
      </c>
      <c r="AB25">
        <f t="shared" si="6"/>
        <v>-5.0799999999999983</v>
      </c>
      <c r="AC25">
        <f t="shared" si="7"/>
        <v>-5.5099999999999909</v>
      </c>
      <c r="AE25">
        <f t="shared" si="8"/>
        <v>-412.7199999999998</v>
      </c>
      <c r="AF25">
        <f t="shared" si="9"/>
        <v>-430.80999999999949</v>
      </c>
      <c r="AG25">
        <f t="shared" si="10"/>
        <v>-312.8900000000001</v>
      </c>
      <c r="AH25">
        <f t="shared" si="11"/>
        <v>-340.3599999999999</v>
      </c>
      <c r="AI25">
        <f t="shared" si="12"/>
        <v>-369.16999999999939</v>
      </c>
    </row>
    <row r="26" spans="1:35" ht="15.75" thickBot="1" x14ac:dyDescent="0.3">
      <c r="A26" s="7">
        <v>44244</v>
      </c>
      <c r="B26" s="2" t="s">
        <v>38</v>
      </c>
      <c r="C26" s="22">
        <v>40</v>
      </c>
      <c r="D26" s="23">
        <v>0.27083333333333331</v>
      </c>
      <c r="E26" s="3">
        <v>113.05</v>
      </c>
      <c r="F26" s="3">
        <v>5.05</v>
      </c>
      <c r="G26" s="3">
        <v>123.15</v>
      </c>
      <c r="H26" s="3">
        <v>102.95</v>
      </c>
      <c r="I26" s="1">
        <v>44253</v>
      </c>
      <c r="J26" s="3">
        <v>114.35</v>
      </c>
      <c r="K26" s="4">
        <v>1.3</v>
      </c>
      <c r="L26" s="4">
        <v>0.13</v>
      </c>
      <c r="M26" s="5">
        <v>44253</v>
      </c>
      <c r="N26" s="5" t="str">
        <f t="shared" si="0"/>
        <v>YES</v>
      </c>
      <c r="O26" s="6">
        <v>52</v>
      </c>
      <c r="Q26" s="14">
        <f t="shared" si="1"/>
        <v>113.05</v>
      </c>
      <c r="R26" s="14">
        <v>112.25</v>
      </c>
      <c r="S26" s="14">
        <v>111.78</v>
      </c>
      <c r="T26" s="14">
        <v>111.84</v>
      </c>
      <c r="U26" s="14">
        <v>108</v>
      </c>
      <c r="W26">
        <f t="shared" si="2"/>
        <v>114.35</v>
      </c>
      <c r="Y26">
        <f t="shared" si="3"/>
        <v>1.2999999999999972</v>
      </c>
      <c r="Z26">
        <f t="shared" si="4"/>
        <v>2.0999999999999943</v>
      </c>
      <c r="AA26">
        <f t="shared" si="5"/>
        <v>2.5699999999999932</v>
      </c>
      <c r="AB26">
        <f t="shared" si="6"/>
        <v>2.5099999999999909</v>
      </c>
      <c r="AC26">
        <f t="shared" si="7"/>
        <v>6.3499999999999943</v>
      </c>
      <c r="AE26">
        <f t="shared" si="8"/>
        <v>51.999999999999886</v>
      </c>
      <c r="AF26">
        <f t="shared" si="9"/>
        <v>83.999999999999773</v>
      </c>
      <c r="AG26">
        <f t="shared" si="10"/>
        <v>102.79999999999973</v>
      </c>
      <c r="AH26">
        <f t="shared" si="11"/>
        <v>100.39999999999964</v>
      </c>
      <c r="AI26">
        <f t="shared" si="12"/>
        <v>253.99999999999977</v>
      </c>
    </row>
    <row r="27" spans="1:35" ht="15.75" thickBot="1" x14ac:dyDescent="0.3">
      <c r="A27" s="7">
        <v>44244</v>
      </c>
      <c r="B27" s="2" t="s">
        <v>39</v>
      </c>
      <c r="C27" s="22">
        <v>34</v>
      </c>
      <c r="D27" s="23">
        <v>0.2722222222222222</v>
      </c>
      <c r="E27" s="3">
        <v>48.05</v>
      </c>
      <c r="F27" s="3">
        <v>5.92</v>
      </c>
      <c r="G27" s="3">
        <v>59.89</v>
      </c>
      <c r="H27" s="3">
        <v>36.21</v>
      </c>
      <c r="I27" s="1">
        <v>44253</v>
      </c>
      <c r="J27" s="3">
        <v>36.6</v>
      </c>
      <c r="K27" s="4">
        <v>-11.45</v>
      </c>
      <c r="L27" s="4">
        <v>-0.97</v>
      </c>
      <c r="M27" s="5">
        <v>44253</v>
      </c>
      <c r="N27" s="5" t="str">
        <f t="shared" si="0"/>
        <v>YES</v>
      </c>
      <c r="O27" s="6">
        <v>-389</v>
      </c>
      <c r="Q27" s="14">
        <f t="shared" si="1"/>
        <v>48.05</v>
      </c>
      <c r="R27" s="14">
        <v>48.51</v>
      </c>
      <c r="S27" s="14">
        <v>48.67</v>
      </c>
      <c r="T27" s="14">
        <v>48.27</v>
      </c>
      <c r="U27" s="14">
        <v>48.08</v>
      </c>
      <c r="W27">
        <f t="shared" si="2"/>
        <v>36.6</v>
      </c>
      <c r="Y27">
        <f t="shared" si="3"/>
        <v>-11.449999999999996</v>
      </c>
      <c r="Z27">
        <f t="shared" si="4"/>
        <v>-11.909999999999997</v>
      </c>
      <c r="AA27">
        <f t="shared" si="5"/>
        <v>-12.07</v>
      </c>
      <c r="AB27">
        <f t="shared" si="6"/>
        <v>-11.670000000000002</v>
      </c>
      <c r="AC27">
        <f t="shared" si="7"/>
        <v>-11.479999999999997</v>
      </c>
      <c r="AE27">
        <f t="shared" si="8"/>
        <v>-389.29999999999984</v>
      </c>
      <c r="AF27">
        <f t="shared" si="9"/>
        <v>-404.93999999999988</v>
      </c>
      <c r="AG27">
        <f t="shared" si="10"/>
        <v>-410.38</v>
      </c>
      <c r="AH27">
        <f t="shared" si="11"/>
        <v>-396.78000000000009</v>
      </c>
      <c r="AI27">
        <f t="shared" si="12"/>
        <v>-390.31999999999988</v>
      </c>
    </row>
    <row r="28" spans="1:35" ht="15.75" thickBot="1" x14ac:dyDescent="0.3">
      <c r="A28" s="7">
        <v>44245</v>
      </c>
      <c r="B28" s="2" t="s">
        <v>40</v>
      </c>
      <c r="C28" s="22">
        <v>93</v>
      </c>
      <c r="D28" s="23">
        <v>0.28541666666666665</v>
      </c>
      <c r="E28" s="3">
        <v>105.31</v>
      </c>
      <c r="F28" s="3">
        <v>2.2200000000000002</v>
      </c>
      <c r="G28" s="3">
        <v>109.75</v>
      </c>
      <c r="H28" s="3">
        <v>100.87</v>
      </c>
      <c r="I28" s="1">
        <v>44256</v>
      </c>
      <c r="J28" s="3">
        <v>100.82</v>
      </c>
      <c r="K28" s="4">
        <v>-4.49</v>
      </c>
      <c r="L28" s="4">
        <v>-1.01</v>
      </c>
      <c r="M28" s="5">
        <v>44252</v>
      </c>
      <c r="N28" s="5" t="str">
        <f t="shared" si="0"/>
        <v>NO</v>
      </c>
      <c r="O28" s="6">
        <v>-418</v>
      </c>
      <c r="Q28" s="14">
        <f t="shared" si="1"/>
        <v>105.31</v>
      </c>
      <c r="R28" s="14">
        <v>105.08</v>
      </c>
      <c r="S28" s="14">
        <v>105.8</v>
      </c>
      <c r="T28" s="14">
        <v>105.4</v>
      </c>
      <c r="U28" s="14">
        <v>106.16</v>
      </c>
      <c r="W28">
        <f t="shared" si="2"/>
        <v>100.82</v>
      </c>
      <c r="Y28">
        <f t="shared" si="3"/>
        <v>-4.4900000000000091</v>
      </c>
      <c r="Z28">
        <f t="shared" si="4"/>
        <v>-4.2600000000000051</v>
      </c>
      <c r="AA28">
        <f t="shared" si="5"/>
        <v>-4.980000000000004</v>
      </c>
      <c r="AB28">
        <f t="shared" si="6"/>
        <v>-4.5800000000000125</v>
      </c>
      <c r="AC28">
        <f t="shared" si="7"/>
        <v>-5.3400000000000034</v>
      </c>
      <c r="AE28">
        <f t="shared" si="8"/>
        <v>-417.57000000000085</v>
      </c>
      <c r="AF28">
        <f t="shared" si="9"/>
        <v>-396.18000000000046</v>
      </c>
      <c r="AG28">
        <f t="shared" si="10"/>
        <v>-463.14000000000038</v>
      </c>
      <c r="AH28">
        <f t="shared" si="11"/>
        <v>-425.94000000000119</v>
      </c>
      <c r="AI28">
        <f t="shared" si="12"/>
        <v>-496.62000000000035</v>
      </c>
    </row>
    <row r="29" spans="1:35" ht="15.75" thickBot="1" x14ac:dyDescent="0.3">
      <c r="A29" s="7">
        <v>44249</v>
      </c>
      <c r="B29" s="2" t="s">
        <v>24</v>
      </c>
      <c r="C29" s="22">
        <v>20</v>
      </c>
      <c r="D29" s="23">
        <v>0.27083333333333331</v>
      </c>
      <c r="E29" s="3">
        <v>135.19999999999999</v>
      </c>
      <c r="F29" s="3">
        <v>9.85</v>
      </c>
      <c r="G29" s="3">
        <v>154.9</v>
      </c>
      <c r="H29" s="3">
        <v>115.5</v>
      </c>
      <c r="I29" s="1">
        <v>44258</v>
      </c>
      <c r="J29" s="3">
        <v>115.45</v>
      </c>
      <c r="K29" s="4">
        <v>-19.75</v>
      </c>
      <c r="L29" s="4">
        <v>-1</v>
      </c>
      <c r="M29" s="5">
        <v>44250</v>
      </c>
      <c r="N29" s="5" t="str">
        <f t="shared" si="0"/>
        <v>NO</v>
      </c>
      <c r="O29" s="6">
        <v>-395</v>
      </c>
      <c r="Q29" s="14">
        <f t="shared" si="1"/>
        <v>135.19999999999999</v>
      </c>
      <c r="R29" s="14">
        <v>135.22999999999999</v>
      </c>
      <c r="S29" s="14">
        <v>136.94999999999999</v>
      </c>
      <c r="T29" s="14">
        <v>133.13999999999999</v>
      </c>
      <c r="U29" s="14">
        <v>125.3</v>
      </c>
      <c r="W29">
        <f t="shared" si="2"/>
        <v>115.45</v>
      </c>
      <c r="Y29">
        <f t="shared" si="3"/>
        <v>-19.749999999999986</v>
      </c>
      <c r="Z29">
        <f t="shared" si="4"/>
        <v>-19.779999999999987</v>
      </c>
      <c r="AA29">
        <f t="shared" si="5"/>
        <v>-21.499999999999986</v>
      </c>
      <c r="AB29">
        <f t="shared" si="6"/>
        <v>-17.689999999999984</v>
      </c>
      <c r="AC29">
        <f t="shared" si="7"/>
        <v>-9.8499999999999943</v>
      </c>
      <c r="AE29">
        <f t="shared" si="8"/>
        <v>-394.99999999999972</v>
      </c>
      <c r="AF29">
        <f t="shared" si="9"/>
        <v>-395.59999999999974</v>
      </c>
      <c r="AG29">
        <f t="shared" si="10"/>
        <v>-429.99999999999972</v>
      </c>
      <c r="AH29">
        <f t="shared" si="11"/>
        <v>-353.79999999999967</v>
      </c>
      <c r="AI29">
        <f t="shared" si="12"/>
        <v>-196.99999999999989</v>
      </c>
    </row>
    <row r="30" spans="1:35" ht="15.75" thickBot="1" x14ac:dyDescent="0.3">
      <c r="A30" s="7">
        <v>44249</v>
      </c>
      <c r="B30" s="2" t="s">
        <v>41</v>
      </c>
      <c r="C30" s="22">
        <v>45</v>
      </c>
      <c r="D30" s="23">
        <v>0.27083333333333331</v>
      </c>
      <c r="E30" s="3">
        <v>236.99</v>
      </c>
      <c r="F30" s="3">
        <v>4.37</v>
      </c>
      <c r="G30" s="3">
        <v>245.73</v>
      </c>
      <c r="H30" s="3">
        <v>228.25</v>
      </c>
      <c r="I30" s="1">
        <v>44258</v>
      </c>
      <c r="J30" s="3">
        <v>228.25</v>
      </c>
      <c r="K30" s="4">
        <v>-8.74</v>
      </c>
      <c r="L30" s="4">
        <v>-1</v>
      </c>
      <c r="M30" s="5">
        <v>44252</v>
      </c>
      <c r="N30" s="5" t="str">
        <f t="shared" si="0"/>
        <v>NO</v>
      </c>
      <c r="O30" s="6">
        <v>-393</v>
      </c>
      <c r="Q30" s="14">
        <f t="shared" si="1"/>
        <v>236.99</v>
      </c>
      <c r="R30" s="14">
        <v>237.44</v>
      </c>
      <c r="S30" s="14">
        <v>234.38</v>
      </c>
      <c r="T30" s="14">
        <v>233.18</v>
      </c>
      <c r="U30" s="14">
        <v>230.2</v>
      </c>
      <c r="W30">
        <f t="shared" si="2"/>
        <v>228.25</v>
      </c>
      <c r="Y30">
        <f t="shared" si="3"/>
        <v>-8.7400000000000091</v>
      </c>
      <c r="Z30">
        <f t="shared" si="4"/>
        <v>-9.1899999999999977</v>
      </c>
      <c r="AA30">
        <f t="shared" si="5"/>
        <v>-6.1299999999999955</v>
      </c>
      <c r="AB30">
        <f t="shared" si="6"/>
        <v>-4.9300000000000068</v>
      </c>
      <c r="AC30">
        <f t="shared" si="7"/>
        <v>-1.9499999999999886</v>
      </c>
      <c r="AE30">
        <f t="shared" si="8"/>
        <v>-393.30000000000041</v>
      </c>
      <c r="AF30">
        <f t="shared" si="9"/>
        <v>-413.5499999999999</v>
      </c>
      <c r="AG30">
        <f t="shared" si="10"/>
        <v>-275.8499999999998</v>
      </c>
      <c r="AH30">
        <f t="shared" si="11"/>
        <v>-221.85000000000031</v>
      </c>
      <c r="AI30">
        <f t="shared" si="12"/>
        <v>-87.749999999999488</v>
      </c>
    </row>
    <row r="31" spans="1:35" ht="15.75" thickBot="1" x14ac:dyDescent="0.3">
      <c r="A31" s="7">
        <v>44249</v>
      </c>
      <c r="B31" s="2" t="s">
        <v>42</v>
      </c>
      <c r="C31" s="22">
        <v>60</v>
      </c>
      <c r="D31" s="23">
        <v>0.27083333333333331</v>
      </c>
      <c r="E31" s="3">
        <v>34.69</v>
      </c>
      <c r="F31" s="3">
        <v>3.31</v>
      </c>
      <c r="G31" s="3">
        <v>41.31</v>
      </c>
      <c r="H31" s="3">
        <v>28.07</v>
      </c>
      <c r="I31" s="1">
        <v>44258</v>
      </c>
      <c r="J31" s="3">
        <v>28.06</v>
      </c>
      <c r="K31" s="4">
        <v>-6.63</v>
      </c>
      <c r="L31" s="4">
        <v>-1</v>
      </c>
      <c r="M31" s="5">
        <v>44250</v>
      </c>
      <c r="N31" s="5" t="str">
        <f t="shared" si="0"/>
        <v>NO</v>
      </c>
      <c r="O31" s="6">
        <v>-398</v>
      </c>
      <c r="Q31" s="14">
        <f t="shared" si="1"/>
        <v>34.69</v>
      </c>
      <c r="R31" s="14">
        <v>35.07</v>
      </c>
      <c r="S31" s="14">
        <v>35.380000000000003</v>
      </c>
      <c r="T31" s="14">
        <v>33.79</v>
      </c>
      <c r="U31" s="14">
        <v>29.81</v>
      </c>
      <c r="W31">
        <f t="shared" si="2"/>
        <v>28.06</v>
      </c>
      <c r="Y31">
        <f t="shared" si="3"/>
        <v>-6.629999999999999</v>
      </c>
      <c r="Z31">
        <f t="shared" si="4"/>
        <v>-7.0100000000000016</v>
      </c>
      <c r="AA31">
        <f t="shared" si="5"/>
        <v>-7.3200000000000038</v>
      </c>
      <c r="AB31">
        <f t="shared" si="6"/>
        <v>-5.73</v>
      </c>
      <c r="AC31">
        <f t="shared" si="7"/>
        <v>-1.75</v>
      </c>
      <c r="AE31">
        <f t="shared" si="8"/>
        <v>-397.79999999999995</v>
      </c>
      <c r="AF31">
        <f t="shared" si="9"/>
        <v>-420.60000000000008</v>
      </c>
      <c r="AG31">
        <f t="shared" si="10"/>
        <v>-439.20000000000022</v>
      </c>
      <c r="AH31">
        <f t="shared" si="11"/>
        <v>-343.8</v>
      </c>
      <c r="AI31">
        <f t="shared" si="12"/>
        <v>-105</v>
      </c>
    </row>
    <row r="32" spans="1:35" ht="15.75" thickBot="1" x14ac:dyDescent="0.3">
      <c r="A32" s="7">
        <v>44250</v>
      </c>
      <c r="B32" s="2" t="s">
        <v>43</v>
      </c>
      <c r="C32" s="22">
        <v>38</v>
      </c>
      <c r="D32" s="23">
        <v>0.27083333333333331</v>
      </c>
      <c r="E32" s="3">
        <v>235.95</v>
      </c>
      <c r="F32" s="3">
        <v>5.12</v>
      </c>
      <c r="G32" s="3">
        <v>246.19</v>
      </c>
      <c r="H32" s="3">
        <v>225.71</v>
      </c>
      <c r="I32" s="1">
        <v>44259</v>
      </c>
      <c r="J32" s="3">
        <v>225.74</v>
      </c>
      <c r="K32" s="4">
        <v>-10.210000000000001</v>
      </c>
      <c r="L32" s="4">
        <v>-1</v>
      </c>
      <c r="M32" s="5">
        <v>44253</v>
      </c>
      <c r="N32" s="5" t="str">
        <f t="shared" si="0"/>
        <v>NO</v>
      </c>
      <c r="O32" s="6">
        <v>-388</v>
      </c>
      <c r="Q32" s="14">
        <f t="shared" si="1"/>
        <v>235.95</v>
      </c>
      <c r="R32" s="14">
        <v>232.04</v>
      </c>
      <c r="S32" s="14">
        <v>236.7</v>
      </c>
      <c r="T32" s="14">
        <v>234.48</v>
      </c>
      <c r="U32" s="14">
        <v>235.53</v>
      </c>
      <c r="W32">
        <f t="shared" si="2"/>
        <v>225.74</v>
      </c>
      <c r="Y32">
        <f t="shared" si="3"/>
        <v>-10.20999999999998</v>
      </c>
      <c r="Z32">
        <f t="shared" si="4"/>
        <v>-6.2999999999999829</v>
      </c>
      <c r="AA32">
        <f t="shared" si="5"/>
        <v>-10.95999999999998</v>
      </c>
      <c r="AB32">
        <f t="shared" si="6"/>
        <v>-8.7399999999999807</v>
      </c>
      <c r="AC32">
        <f t="shared" si="7"/>
        <v>-9.789999999999992</v>
      </c>
      <c r="AE32">
        <f t="shared" si="8"/>
        <v>-387.97999999999922</v>
      </c>
      <c r="AF32">
        <f t="shared" si="9"/>
        <v>-239.39999999999935</v>
      </c>
      <c r="AG32">
        <f t="shared" si="10"/>
        <v>-416.47999999999922</v>
      </c>
      <c r="AH32">
        <f t="shared" si="11"/>
        <v>-332.11999999999927</v>
      </c>
      <c r="AI32">
        <f t="shared" si="12"/>
        <v>-372.0199999999997</v>
      </c>
    </row>
    <row r="33" spans="1:35" ht="15.75" thickBot="1" x14ac:dyDescent="0.3">
      <c r="A33" s="7">
        <v>44251</v>
      </c>
      <c r="B33" s="2" t="s">
        <v>44</v>
      </c>
      <c r="C33" s="22">
        <v>115</v>
      </c>
      <c r="D33" s="23">
        <v>0.27083333333333331</v>
      </c>
      <c r="E33" s="3">
        <v>60.75</v>
      </c>
      <c r="F33" s="3">
        <v>1.72</v>
      </c>
      <c r="G33" s="3">
        <v>64.19</v>
      </c>
      <c r="H33" s="3">
        <v>57.31</v>
      </c>
      <c r="I33" s="1">
        <v>44260</v>
      </c>
      <c r="J33" s="3">
        <v>57.08</v>
      </c>
      <c r="K33" s="4">
        <v>-3.67</v>
      </c>
      <c r="L33" s="4">
        <v>-1.07</v>
      </c>
      <c r="M33" s="5">
        <v>44252</v>
      </c>
      <c r="N33" s="5" t="str">
        <f t="shared" si="0"/>
        <v>NO</v>
      </c>
      <c r="O33" s="6">
        <v>-422</v>
      </c>
      <c r="Q33" s="14">
        <f t="shared" si="1"/>
        <v>60.75</v>
      </c>
      <c r="R33" s="14">
        <v>60.74</v>
      </c>
      <c r="S33" s="14">
        <v>59.48</v>
      </c>
      <c r="T33" s="14">
        <v>59.68</v>
      </c>
      <c r="U33" s="14">
        <v>59.21</v>
      </c>
      <c r="W33">
        <f t="shared" si="2"/>
        <v>57.08</v>
      </c>
      <c r="Y33">
        <f t="shared" si="3"/>
        <v>-3.6700000000000017</v>
      </c>
      <c r="Z33">
        <f t="shared" si="4"/>
        <v>-3.6600000000000037</v>
      </c>
      <c r="AA33">
        <f t="shared" si="5"/>
        <v>-2.3999999999999986</v>
      </c>
      <c r="AB33">
        <f t="shared" si="6"/>
        <v>-2.6000000000000014</v>
      </c>
      <c r="AC33">
        <f t="shared" si="7"/>
        <v>-2.1300000000000026</v>
      </c>
      <c r="AE33">
        <f t="shared" si="8"/>
        <v>-422.05000000000018</v>
      </c>
      <c r="AF33">
        <f t="shared" si="9"/>
        <v>-420.90000000000043</v>
      </c>
      <c r="AG33">
        <f t="shared" si="10"/>
        <v>-275.99999999999983</v>
      </c>
      <c r="AH33">
        <f t="shared" si="11"/>
        <v>-299.00000000000017</v>
      </c>
      <c r="AI33">
        <f t="shared" si="12"/>
        <v>-244.9500000000003</v>
      </c>
    </row>
    <row r="34" spans="1:35" ht="15.75" thickBot="1" x14ac:dyDescent="0.3">
      <c r="A34" s="11">
        <v>44228</v>
      </c>
      <c r="B34" s="26" t="s">
        <v>45</v>
      </c>
      <c r="C34" s="24">
        <v>51.5</v>
      </c>
      <c r="D34" s="25">
        <v>0.125</v>
      </c>
      <c r="E34" s="2">
        <v>3765.25</v>
      </c>
      <c r="F34" s="2">
        <v>0.2</v>
      </c>
      <c r="G34" s="12">
        <v>3816.75</v>
      </c>
      <c r="H34" s="12">
        <v>3713.75</v>
      </c>
      <c r="I34" s="2"/>
      <c r="J34" s="11">
        <v>44229</v>
      </c>
      <c r="K34" s="2">
        <v>3816.75</v>
      </c>
      <c r="L34" s="13">
        <v>51.5</v>
      </c>
      <c r="M34" s="2">
        <v>21.6</v>
      </c>
      <c r="N34" s="13">
        <v>493.4</v>
      </c>
      <c r="O34" s="13">
        <v>493.4</v>
      </c>
      <c r="Q34" s="14">
        <f t="shared" si="1"/>
        <v>3765.25</v>
      </c>
      <c r="R34" s="14">
        <v>3768.25</v>
      </c>
      <c r="S34" s="14">
        <v>3769.75</v>
      </c>
      <c r="T34" s="14">
        <v>3786</v>
      </c>
      <c r="U34" s="14">
        <v>3830.75</v>
      </c>
      <c r="W34" s="27">
        <v>3816.75</v>
      </c>
      <c r="Y34">
        <f t="shared" si="3"/>
        <v>51.5</v>
      </c>
      <c r="Z34">
        <f t="shared" si="4"/>
        <v>48.5</v>
      </c>
      <c r="AA34">
        <f t="shared" si="5"/>
        <v>47</v>
      </c>
      <c r="AB34">
        <f t="shared" si="6"/>
        <v>30.75</v>
      </c>
      <c r="AC34">
        <f t="shared" si="7"/>
        <v>-14</v>
      </c>
      <c r="AE34">
        <f>Y34*2*5</f>
        <v>515</v>
      </c>
      <c r="AF34">
        <f t="shared" ref="AF34:AH34" si="13">Z34*2*5</f>
        <v>485</v>
      </c>
      <c r="AG34">
        <f t="shared" si="13"/>
        <v>470</v>
      </c>
      <c r="AH34">
        <f t="shared" si="13"/>
        <v>307.5</v>
      </c>
      <c r="AI34" t="s">
        <v>13</v>
      </c>
    </row>
    <row r="35" spans="1:35" ht="15.75" thickBot="1" x14ac:dyDescent="0.3">
      <c r="A35" s="11">
        <v>44229</v>
      </c>
      <c r="B35" s="26" t="s">
        <v>46</v>
      </c>
      <c r="C35" s="24">
        <v>69</v>
      </c>
      <c r="D35" s="25">
        <v>0.125</v>
      </c>
      <c r="E35" s="2">
        <v>3830.75</v>
      </c>
      <c r="F35" s="2">
        <v>0.4</v>
      </c>
      <c r="G35" s="2">
        <v>3862.75</v>
      </c>
      <c r="H35" s="12">
        <v>3761.75</v>
      </c>
      <c r="I35" s="2"/>
      <c r="J35" s="11">
        <v>44231</v>
      </c>
      <c r="K35" s="2">
        <v>3862.75</v>
      </c>
      <c r="L35" s="13">
        <v>32</v>
      </c>
      <c r="M35" s="2">
        <v>21.6</v>
      </c>
      <c r="N35" s="13">
        <v>618.4</v>
      </c>
      <c r="O35" s="13">
        <v>618.4</v>
      </c>
      <c r="Q35" s="14">
        <f t="shared" si="1"/>
        <v>3830.75</v>
      </c>
      <c r="R35" s="14">
        <v>3830</v>
      </c>
      <c r="S35" s="14">
        <v>3829</v>
      </c>
      <c r="T35" s="14">
        <v>3831.25</v>
      </c>
      <c r="U35" s="14">
        <v>3833</v>
      </c>
      <c r="W35" s="27">
        <v>3862.75</v>
      </c>
      <c r="Y35">
        <f t="shared" si="3"/>
        <v>32</v>
      </c>
      <c r="Z35">
        <f t="shared" si="4"/>
        <v>32.75</v>
      </c>
      <c r="AA35">
        <f t="shared" si="5"/>
        <v>33.75</v>
      </c>
      <c r="AB35">
        <f t="shared" si="6"/>
        <v>31.5</v>
      </c>
      <c r="AC35">
        <f t="shared" si="7"/>
        <v>29.75</v>
      </c>
      <c r="AE35">
        <f>Y35*4*5</f>
        <v>640</v>
      </c>
      <c r="AF35">
        <f>Z35*4*5</f>
        <v>655</v>
      </c>
      <c r="AG35">
        <f>AA35*4*5</f>
        <v>675</v>
      </c>
      <c r="AH35">
        <f>AB35*4*5</f>
        <v>630</v>
      </c>
      <c r="AI35">
        <f>AC35*4*5</f>
        <v>595</v>
      </c>
    </row>
    <row r="36" spans="1:35" ht="15.75" thickBot="1" x14ac:dyDescent="0.3">
      <c r="A36" s="11">
        <v>44231</v>
      </c>
      <c r="B36" s="26" t="s">
        <v>47</v>
      </c>
      <c r="C36" s="24">
        <v>71</v>
      </c>
      <c r="D36" s="25">
        <v>0.125</v>
      </c>
      <c r="E36" s="2">
        <v>3865.5</v>
      </c>
      <c r="F36" s="2">
        <v>0.2</v>
      </c>
      <c r="G36" s="2">
        <v>3898</v>
      </c>
      <c r="H36" s="12">
        <v>3794.5</v>
      </c>
      <c r="I36" s="11">
        <v>44237</v>
      </c>
      <c r="J36" s="11">
        <v>44234</v>
      </c>
      <c r="K36" s="2">
        <v>3898</v>
      </c>
      <c r="L36" s="13">
        <v>32.5</v>
      </c>
      <c r="M36" s="2">
        <v>21.6</v>
      </c>
      <c r="N36" s="13">
        <v>303.39999999999998</v>
      </c>
      <c r="O36" s="13">
        <v>303.39999999999998</v>
      </c>
      <c r="Q36" s="14">
        <f t="shared" si="1"/>
        <v>3865.5</v>
      </c>
      <c r="R36" s="14">
        <v>3866.25</v>
      </c>
      <c r="S36" s="14">
        <v>3866</v>
      </c>
      <c r="T36" s="14">
        <v>3868</v>
      </c>
      <c r="U36" s="14">
        <v>3888.25</v>
      </c>
      <c r="W36" s="27">
        <v>3898</v>
      </c>
      <c r="Y36">
        <f t="shared" si="3"/>
        <v>32.5</v>
      </c>
      <c r="Z36">
        <f t="shared" si="4"/>
        <v>31.75</v>
      </c>
      <c r="AA36">
        <f t="shared" si="5"/>
        <v>32</v>
      </c>
      <c r="AB36">
        <f t="shared" si="6"/>
        <v>30</v>
      </c>
      <c r="AC36">
        <f t="shared" si="7"/>
        <v>9.75</v>
      </c>
      <c r="AE36">
        <f>Y36*2*5</f>
        <v>325</v>
      </c>
      <c r="AF36">
        <f t="shared" ref="AF36" si="14">Z36*2*5</f>
        <v>317.5</v>
      </c>
      <c r="AG36">
        <f t="shared" ref="AG36" si="15">AA36*2*5</f>
        <v>320</v>
      </c>
      <c r="AH36">
        <f t="shared" ref="AH36" si="16">AB36*2*5</f>
        <v>300</v>
      </c>
      <c r="AI36">
        <f t="shared" ref="AI36" si="17">AC36*2*5</f>
        <v>97.5</v>
      </c>
    </row>
    <row r="38" spans="1:35" x14ac:dyDescent="0.25">
      <c r="AD38" t="s">
        <v>57</v>
      </c>
      <c r="AE38">
        <f>SUM(AE3:AE36)</f>
        <v>-667.60999999999785</v>
      </c>
      <c r="AF38">
        <f t="shared" ref="AF38:AI38" si="18">SUM(AF3:AF36)</f>
        <v>-131.099999999999</v>
      </c>
      <c r="AG38">
        <f t="shared" si="18"/>
        <v>-430.68999999999846</v>
      </c>
      <c r="AH38">
        <f t="shared" si="18"/>
        <v>-132.46000000000186</v>
      </c>
      <c r="AI38">
        <f t="shared" si="18"/>
        <v>759.65000000000259</v>
      </c>
    </row>
    <row r="40" spans="1:35" x14ac:dyDescent="0.25">
      <c r="AC40" t="s">
        <v>58</v>
      </c>
      <c r="AE40">
        <f>SUM(AE3:AE28)+AE34+AE35+AE36</f>
        <v>1328.5200000000016</v>
      </c>
      <c r="AF40">
        <f>SUM(AF3:AF28)+AF34+AF35+AF36</f>
        <v>1758.9500000000005</v>
      </c>
      <c r="AG40">
        <f>SUM(AG3:AG28)+AG34+AG35+AG36</f>
        <v>1406.8400000000004</v>
      </c>
      <c r="AH40">
        <f>SUM(AH3:AH28)+AH34+AH35+AH36</f>
        <v>1418.1099999999974</v>
      </c>
      <c r="AI40">
        <f>SUM(AI3:AI28)+AI35+AI36</f>
        <v>1766.3700000000019</v>
      </c>
    </row>
    <row r="42" spans="1:35" x14ac:dyDescent="0.25">
      <c r="AC42" t="s">
        <v>59</v>
      </c>
      <c r="AE42">
        <f>SUM(AE3:AE28)</f>
        <v>-151.47999999999843</v>
      </c>
      <c r="AF42">
        <f>SUM(AF3:AF28)</f>
        <v>301.45000000000056</v>
      </c>
      <c r="AG42">
        <f>SUM(AG3:AG28)</f>
        <v>-58.15999999999957</v>
      </c>
      <c r="AH42">
        <f>SUM(AH3:AH28)</f>
        <v>180.60999999999751</v>
      </c>
      <c r="AI42">
        <f>SUM(AI3:AI28)</f>
        <v>1073.8700000000019</v>
      </c>
    </row>
  </sheetData>
  <mergeCells count="3">
    <mergeCell ref="Q1:U1"/>
    <mergeCell ref="Y1:AC1"/>
    <mergeCell ref="AE1:A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Sheet</vt:lpstr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2021-02-26T18:04:01Z</dcterms:created>
  <dcterms:modified xsi:type="dcterms:W3CDTF">2021-03-02T16:31:38Z</dcterms:modified>
</cp:coreProperties>
</file>